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75" windowWidth="18960" windowHeight="11265"/>
  </bookViews>
  <sheets>
    <sheet name="proposition" sheetId="1" r:id="rId1"/>
    <sheet name="offre" sheetId="2" state="hidden" r:id="rId2"/>
    <sheet name="Contrat" sheetId="4" state="hidden" r:id="rId3"/>
    <sheet name="Clause Part" sheetId="5" state="hidden" r:id="rId4"/>
    <sheet name="Resiliation" sheetId="7" state="hidden" r:id="rId5"/>
  </sheets>
  <definedNames>
    <definedName name="_xlnm._FilterDatabase" localSheetId="2" hidden="1">Contrat!$G$6:$I$8</definedName>
    <definedName name="Print_Area" localSheetId="3">'Clause Part'!$A$1:$K$54</definedName>
    <definedName name="Print_Area" localSheetId="2">Contrat!$A$1:$S$32</definedName>
    <definedName name="Print_Area" localSheetId="0">proposition!$A$1:$H$168</definedName>
    <definedName name="Print_Area" localSheetId="4">Resiliation!$A$1:$J$54</definedName>
    <definedName name="_xlnm.Print_Area" localSheetId="4">Resiliation!$A$1:$I$48</definedName>
  </definedNames>
  <calcPr calcId="145621"/>
</workbook>
</file>

<file path=xl/calcChain.xml><?xml version="1.0" encoding="utf-8"?>
<calcChain xmlns="http://schemas.openxmlformats.org/spreadsheetml/2006/main">
  <c r="B28" i="2" l="1"/>
  <c r="D7" i="4" l="1"/>
  <c r="C16" i="2"/>
  <c r="N100" i="1" l="1"/>
  <c r="Q19" i="4"/>
  <c r="M100" i="1"/>
  <c r="L100" i="1"/>
  <c r="L101" i="1" s="1"/>
  <c r="N101" i="1"/>
  <c r="E52" i="1"/>
  <c r="M96" i="1"/>
  <c r="M95" i="1"/>
  <c r="M101" i="1" l="1"/>
  <c r="M97" i="1"/>
  <c r="B46" i="5" l="1"/>
  <c r="E5" i="5" l="1"/>
  <c r="I8" i="4" l="1"/>
  <c r="N99" i="1"/>
  <c r="L99" i="1"/>
  <c r="M99" i="1" s="1"/>
  <c r="K89" i="1"/>
  <c r="L89" i="1" s="1"/>
  <c r="C22" i="7" l="1"/>
  <c r="F18" i="7" l="1"/>
  <c r="E7" i="7"/>
  <c r="E6" i="7"/>
  <c r="E5" i="7"/>
  <c r="N30" i="4" l="1"/>
  <c r="P15" i="4"/>
  <c r="I11" i="4"/>
  <c r="I10" i="4"/>
  <c r="I9" i="4"/>
  <c r="I7" i="4"/>
  <c r="I18" i="4"/>
  <c r="I17" i="4"/>
  <c r="I16" i="4"/>
  <c r="I15" i="4"/>
  <c r="I14" i="4"/>
  <c r="D21" i="4"/>
  <c r="D20" i="4"/>
  <c r="D19" i="4"/>
  <c r="D17" i="4"/>
  <c r="D18" i="4"/>
  <c r="I29" i="4"/>
  <c r="D29" i="4"/>
  <c r="D28" i="4"/>
  <c r="D27" i="4"/>
  <c r="D26" i="4"/>
  <c r="D25" i="4"/>
  <c r="I28" i="4"/>
  <c r="I27" i="4"/>
  <c r="I26" i="4"/>
  <c r="I25" i="4"/>
  <c r="I24" i="4"/>
  <c r="D24" i="4"/>
  <c r="Q18" i="4"/>
  <c r="Q10" i="4"/>
  <c r="P18" i="4"/>
  <c r="P17" i="4"/>
  <c r="P16" i="4"/>
  <c r="P10" i="4"/>
  <c r="M10" i="4"/>
  <c r="Q9" i="4"/>
  <c r="B4" i="4"/>
  <c r="D9" i="4"/>
  <c r="D25" i="7" s="1"/>
  <c r="E6" i="5" l="1"/>
  <c r="J98" i="1"/>
  <c r="J96" i="1"/>
  <c r="G22" i="5" s="1"/>
  <c r="N96" i="1"/>
  <c r="F14" i="2" l="1"/>
  <c r="B69" i="1"/>
  <c r="C69" i="1"/>
  <c r="F52" i="1"/>
  <c r="F50" i="1"/>
  <c r="E50" i="1"/>
  <c r="F47" i="1"/>
  <c r="E47" i="1"/>
  <c r="F45" i="1"/>
  <c r="E45" i="1"/>
  <c r="F43" i="1"/>
  <c r="E43" i="1"/>
  <c r="F33" i="1"/>
  <c r="E33" i="1"/>
  <c r="E25" i="1"/>
  <c r="D16" i="4" s="1"/>
  <c r="E24" i="1"/>
  <c r="D15" i="4" s="1"/>
  <c r="E22" i="1"/>
  <c r="D14" i="4" s="1"/>
  <c r="C21" i="2" l="1"/>
  <c r="E7" i="2"/>
  <c r="E6" i="2"/>
  <c r="Q8" i="4"/>
  <c r="E5" i="2"/>
  <c r="C24" i="2" l="1"/>
  <c r="Q21" i="4" s="1"/>
  <c r="C20" i="2"/>
  <c r="C25" i="2" l="1"/>
  <c r="C26" i="2" s="1"/>
  <c r="Q23" i="4" s="1"/>
  <c r="F78" i="1"/>
  <c r="E78" i="1"/>
  <c r="C15" i="1" l="1"/>
  <c r="E5" i="1"/>
</calcChain>
</file>

<file path=xl/sharedStrings.xml><?xml version="1.0" encoding="utf-8"?>
<sst xmlns="http://schemas.openxmlformats.org/spreadsheetml/2006/main" count="418" uniqueCount="309">
  <si>
    <t xml:space="preserve"> Apporteur : </t>
  </si>
  <si>
    <t>Ref Apporteur :</t>
  </si>
  <si>
    <r>
      <rPr>
        <sz val="11"/>
        <color rgb="FF006640"/>
        <rFont val="Times New Roman"/>
        <family val="1"/>
      </rPr>
      <t>VEHICULES AUTOMOBILES</t>
    </r>
  </si>
  <si>
    <r>
      <rPr>
        <sz val="8"/>
        <color rgb="FF231F20"/>
        <rFont val="Times New Roman"/>
        <family val="1"/>
      </rPr>
      <t>Renseignements administratifs</t>
    </r>
  </si>
  <si>
    <r>
      <rPr>
        <sz val="8"/>
        <color rgb="FF231F20"/>
        <rFont val="Times New Roman"/>
        <family val="1"/>
      </rPr>
      <t>Dénomination ou nom et prénom (Nom de jeune fille pour  les dames) :</t>
    </r>
  </si>
  <si>
    <r>
      <rPr>
        <sz val="8"/>
        <color rgb="FF231F20"/>
        <rFont val="Times New Roman"/>
        <family val="1"/>
      </rPr>
      <t>Adresse (rue, numéro, bte) :</t>
    </r>
  </si>
  <si>
    <r>
      <rPr>
        <sz val="8"/>
        <color rgb="FF231F20"/>
        <rFont val="Times New Roman"/>
        <family val="1"/>
      </rPr>
      <t>Date de naissance</t>
    </r>
  </si>
  <si>
    <r>
      <rPr>
        <sz val="8"/>
        <color rgb="FF231F20"/>
        <rFont val="Times New Roman"/>
        <family val="1"/>
      </rPr>
      <t>Délivré le (date  originale)</t>
    </r>
  </si>
  <si>
    <r>
      <rPr>
        <sz val="8"/>
        <color rgb="FF231F20"/>
        <rFont val="Times New Roman"/>
        <family val="1"/>
      </rPr>
      <t>Profession</t>
    </r>
  </si>
  <si>
    <r>
      <rPr>
        <sz val="8"/>
        <color rgb="FF231F20"/>
        <rFont val="Times New Roman"/>
        <family val="1"/>
      </rPr>
      <t>Conduit  un véhicule (4 roues)  depuis</t>
    </r>
  </si>
  <si>
    <r>
      <rPr>
        <sz val="8"/>
        <color rgb="FF231F20"/>
        <rFont val="Times New Roman"/>
        <family val="1"/>
      </rPr>
      <t>Nombre d’années sans sinistre en tort</t>
    </r>
  </si>
  <si>
    <r>
      <rPr>
        <sz val="8"/>
        <color rgb="FF231F20"/>
        <rFont val="Times New Roman"/>
        <family val="1"/>
      </rPr>
      <t>Date du dernier sinistre en tort</t>
    </r>
  </si>
  <si>
    <r>
      <rPr>
        <sz val="8"/>
        <color rgb="FF231F20"/>
        <rFont val="Times New Roman"/>
        <family val="1"/>
      </rPr>
      <t>A-t-il déjà été :</t>
    </r>
  </si>
  <si>
    <r>
      <rPr>
        <sz val="8"/>
        <color rgb="FF231F20"/>
        <rFont val="Times New Roman"/>
        <family val="1"/>
      </rPr>
      <t>b)    L’assurance a-t-elle  :</t>
    </r>
  </si>
  <si>
    <r>
      <rPr>
        <sz val="8"/>
        <color rgb="FF231F20"/>
        <rFont val="Times New Roman"/>
        <family val="1"/>
      </rPr>
      <t>Date</t>
    </r>
  </si>
  <si>
    <t>QUESTIONS RELATIVES AUX</t>
  </si>
  <si>
    <t xml:space="preserve">Nom et prénoms </t>
  </si>
  <si>
    <t>Date de naissance</t>
  </si>
  <si>
    <t xml:space="preserve">Adresse </t>
  </si>
  <si>
    <t>Localité</t>
  </si>
  <si>
    <t>Non</t>
  </si>
  <si>
    <t>Nouvelle Affaire</t>
  </si>
  <si>
    <t>Reservé à IBS Europe</t>
  </si>
  <si>
    <t>Code appo</t>
  </si>
  <si>
    <t>N° client</t>
  </si>
  <si>
    <t>I. Conducteur Habituel</t>
  </si>
  <si>
    <t>Permis de conduire ou titre qui en tient lieu</t>
  </si>
  <si>
    <t>le</t>
  </si>
  <si>
    <t>a)    condamné du chef d’ivresse, d’intoxication alcoolique, de refus d’une prise de sang, de délit de fuite ou pour ne pas avoir été en état de conduire ?</t>
  </si>
  <si>
    <t>Y a-t-il une instance judiciaire en cours à ce sujet ?</t>
  </si>
  <si>
    <t>A-t-il eu les 5 dernières années des sinistres ou subi des vols ?</t>
  </si>
  <si>
    <t>A-t-il déjà été assuré pour un véhicule automoteur (2 ou 4 roues)</t>
  </si>
  <si>
    <t>Permis de conduire   Type et Numéro</t>
  </si>
  <si>
    <t xml:space="preserve">Nationalité </t>
  </si>
  <si>
    <t>....................................................</t>
  </si>
  <si>
    <t xml:space="preserve">Si oui, nature et date </t>
  </si>
  <si>
    <t>2)        été  résiliée ?</t>
  </si>
  <si>
    <t>Si oui, par qui ? Quand ? Pour quelle raison ?</t>
  </si>
  <si>
    <t>Type:</t>
  </si>
  <si>
    <t>.............................................</t>
  </si>
  <si>
    <t>M</t>
  </si>
  <si>
    <t>,</t>
  </si>
  <si>
    <t>Puissance en KW</t>
  </si>
  <si>
    <t>CC</t>
  </si>
  <si>
    <t>Année de construction :</t>
  </si>
  <si>
    <t>Modèle:</t>
  </si>
  <si>
    <t>Genre:</t>
  </si>
  <si>
    <r>
      <rPr>
        <sz val="10"/>
        <color rgb="FF231F20"/>
        <rFont val="Times New Roman"/>
        <family val="1"/>
      </rPr>
      <t>CATEGORIE DE VEHICULES</t>
    </r>
  </si>
  <si>
    <r>
      <rPr>
        <sz val="10"/>
        <color rgb="FF231F20"/>
        <rFont val="Times New Roman"/>
        <family val="1"/>
      </rPr>
      <t>Véhicule automobile à usage de tourisme et d’affaires ou à usage mixte</t>
    </r>
  </si>
  <si>
    <r>
      <rPr>
        <sz val="10"/>
        <color rgb="FF231F20"/>
        <rFont val="Times New Roman"/>
        <family val="1"/>
      </rPr>
      <t>La voiture  est-elle:</t>
    </r>
  </si>
  <si>
    <r>
      <rPr>
        <sz val="10"/>
        <color rgb="FF231F20"/>
        <rFont val="Times New Roman"/>
        <family val="1"/>
      </rPr>
      <t>- utilisée  à des  fins privées et sur le chemin du travail</t>
    </r>
  </si>
  <si>
    <r>
      <rPr>
        <sz val="10"/>
        <color rgb="FF231F20"/>
        <rFont val="Times New Roman"/>
        <family val="1"/>
      </rPr>
      <t>- utilisée  à des  fins professionelles</t>
    </r>
  </si>
  <si>
    <r>
      <rPr>
        <sz val="10"/>
        <color rgb="FF231F20"/>
        <rFont val="Times New Roman"/>
        <family val="1"/>
      </rPr>
      <t>- affectée au transport de choses à des  fins commerciales</t>
    </r>
  </si>
  <si>
    <r>
      <rPr>
        <b/>
        <sz val="10"/>
        <color rgb="FF231F20"/>
        <rFont val="Times New Roman"/>
        <family val="1"/>
      </rPr>
      <t>Description du véhicule à assurer</t>
    </r>
  </si>
  <si>
    <r>
      <rPr>
        <b/>
        <sz val="10"/>
        <color rgb="FF231F20"/>
        <rFont val="Times New Roman"/>
        <family val="1"/>
      </rPr>
      <t>DESCRIPTION DE LA REMORQUE À ASSURER</t>
    </r>
  </si>
  <si>
    <r>
      <rPr>
        <b/>
        <sz val="10"/>
        <color rgb="FF231F20"/>
        <rFont val="Times New Roman"/>
        <family val="1"/>
      </rPr>
      <t>Garanties demandées  et primes</t>
    </r>
  </si>
  <si>
    <r>
      <rPr>
        <sz val="10"/>
        <color rgb="FF231F20"/>
        <rFont val="Times New Roman"/>
        <family val="1"/>
      </rPr>
      <t>Type de valeur :</t>
    </r>
  </si>
  <si>
    <r>
      <rPr>
        <b/>
        <sz val="10"/>
        <color rgb="FF231F20"/>
        <rFont val="Times New Roman"/>
        <family val="1"/>
      </rPr>
      <t>Demande d’immatriculation</t>
    </r>
  </si>
  <si>
    <r>
      <rPr>
        <sz val="10"/>
        <color rgb="FF231F20"/>
        <rFont val="Times New Roman"/>
        <family val="1"/>
      </rPr>
      <t>SPECIAL</t>
    </r>
  </si>
  <si>
    <r>
      <rPr>
        <sz val="10"/>
        <color rgb="FF231F20"/>
        <rFont val="Times New Roman"/>
        <family val="1"/>
      </rPr>
      <t>¨Pour plus de renseignements, consultez votre courtier.</t>
    </r>
  </si>
  <si>
    <r>
      <rPr>
        <sz val="10"/>
        <color rgb="FF8D003E"/>
        <rFont val="Times New Roman"/>
        <family val="1"/>
      </rPr>
      <t>DECLARATIONS  GENERALES</t>
    </r>
  </si>
  <si>
    <r>
      <rPr>
        <b/>
        <sz val="10"/>
        <color rgb="FF231F20"/>
        <rFont val="Times New Roman"/>
        <family val="1"/>
      </rPr>
      <t>Signature</t>
    </r>
  </si>
  <si>
    <r>
      <rPr>
        <sz val="10"/>
        <color rgb="FF231F20"/>
        <rFont val="Times New Roman"/>
        <family val="1"/>
      </rPr>
      <t>Signature du candidat preneur d’assurance                                                                                                Signature de l’intermédiaire</t>
    </r>
  </si>
  <si>
    <t>Marque:</t>
  </si>
  <si>
    <t>N° du châssis :</t>
  </si>
  <si>
    <t>............................................</t>
  </si>
  <si>
    <t>Voiture, Camionnette</t>
  </si>
  <si>
    <t xml:space="preserve">Tare + charge utile (M.M.A.) : </t>
  </si>
  <si>
    <t>Kg</t>
  </si>
  <si>
    <t xml:space="preserve">Nombre de places :                        </t>
  </si>
  <si>
    <t>conducteur non compris</t>
  </si>
  <si>
    <t>N° de plaque :</t>
  </si>
  <si>
    <t>Date de 1ére mise en circulation :</t>
  </si>
  <si>
    <t xml:space="preserve">Carburant : </t>
  </si>
  <si>
    <t>Essence</t>
  </si>
  <si>
    <t>Carrosserie métalique :</t>
  </si>
  <si>
    <t xml:space="preserve">Type de Vehicule : </t>
  </si>
  <si>
    <t>Nombre de milliers de km/an :</t>
  </si>
  <si>
    <t xml:space="preserve">Valeur catalogue (véhicule  neuf : copie  facture d’achat à joindre  svp) : </t>
  </si>
  <si>
    <t>€</t>
  </si>
  <si>
    <t>Valeur des  accessoires et descriptif : (en €)</t>
  </si>
  <si>
    <t>Valeur totale catalogue (hors TVA et TMC) :</t>
  </si>
  <si>
    <t>Type</t>
  </si>
  <si>
    <t xml:space="preserve">Système d’alarme : </t>
  </si>
  <si>
    <t xml:space="preserve"> Marque:</t>
  </si>
  <si>
    <t>Assuralia</t>
  </si>
  <si>
    <t>..................................................</t>
  </si>
  <si>
    <t xml:space="preserve">Genre: </t>
  </si>
  <si>
    <t xml:space="preserve"> Année de construction:</t>
  </si>
  <si>
    <t>Tare + charge utile (M.M.A) :</t>
  </si>
  <si>
    <t>N° du châssis:</t>
  </si>
  <si>
    <t>10% minimum de 750€</t>
  </si>
  <si>
    <t xml:space="preserve">Franchise en dégâts matériels :   </t>
  </si>
  <si>
    <t>Réelle</t>
  </si>
  <si>
    <t>Responsabilité civile  et Protection Juridique</t>
  </si>
  <si>
    <t>TMC à ajouter :</t>
  </si>
  <si>
    <t>Assujettissement TVA :</t>
  </si>
  <si>
    <t>Non assujetti</t>
  </si>
  <si>
    <r>
      <rPr>
        <b/>
        <sz val="10"/>
        <color rgb="FF231F20"/>
        <rFont val="Times New Roman"/>
        <family val="1"/>
      </rPr>
      <t xml:space="preserve">NATIONALE SUISSE ASSURANCES </t>
    </r>
    <r>
      <rPr>
        <sz val="10"/>
        <color rgb="FF231F20"/>
        <rFont val="Times New Roman"/>
        <family val="1"/>
      </rPr>
      <t xml:space="preserve">vous propose, en conséquence, son contrat « Individuelle du Conducteur Désigné ». </t>
    </r>
  </si>
  <si>
    <t>Plusieurs formules existent dont voici un exemple :</t>
  </si>
  <si>
    <t>Le/La soussigné(e) déclare que  les réponses aux questions ci-dessus sont  complètes et véridiques et déclare être  au courant que  l’omission  ou l’inexactitude intentionnelles pouvant induire l’assureur en erreur dans l’appréciation du risque, entraînent la nullité du contrat d’assurance.</t>
  </si>
  <si>
    <t>Communication conforme à la loi du 8 décembre 1992 relative à la protection de  la vie  privée à l’égard du traitement des données à caractère personnel :</t>
  </si>
  <si>
    <t>Toute escroquerie ou tentative d’escroquerie envers la compagnie d’assurances entraîne non seulement la résiliation du contrat d’assurance, mais fait également l’objet de poursuites pénales sur la base de l’article 496 du Code Pénal.  En outre, l’intéressé est  repris  dans le fichier du Groupe  d’intérêt Economique Datassur, qui comporte tous  les risques spécialement suivis par les assureurs qui y sont  affiliés.</t>
  </si>
  <si>
    <t>Pour toute plainte relative à ce contrat, le preneur d’assurance peut s’adresser soit au Service Médiation de Nationale Suisse Assurance S.A., rue des Deux Eglises, 14 à 1000 Bruxelles soit à l’ASBL Service Ombudsman Assurances, square de Meeûs, 35 à 1000 Bruxelles. E-mail : info@ombudsman.as.</t>
  </si>
  <si>
    <t>Etabli à</t>
  </si>
  <si>
    <t>Nationale Suisse Assurances SA Rue des Deux Eglises, 14
1000 Bruxelles</t>
  </si>
  <si>
    <t>Cette possibilité n’exclut pas celle d’entamer une procédure judiciaire.</t>
  </si>
  <si>
    <t>Les données vous  concernant sont  enregistrées dans des  fichiers constitués en vue d’établir,  de gérer et d’exécuter les contrats d’assurance. Le responsable du traitement est Nationale Suisse Assurance S.A., rue des Deux Eglises, 14 à 1000 Bruxelles. Vous pouvez consulter ces données et, le cas  échéant, en obtenir la rectification. Si vous  ne souhaitez pas  être  contacté dans le cadre d’actions de marketing direct, vos coordonnées seront effacées sans frais des listes concernées, sur votre simple demande.</t>
  </si>
  <si>
    <t>ASSISTANCE :</t>
  </si>
  <si>
    <t>Précisez nombre, date, circonstances, coût ?</t>
  </si>
  <si>
    <t xml:space="preserve">(confirmé par une attestation adéquate)                                    </t>
  </si>
  <si>
    <t xml:space="preserve">Si oui, donnez toutes précisions.                                                        </t>
  </si>
  <si>
    <t xml:space="preserve">Dans l’affirmative, précisez date, durée, motifs.                                     </t>
  </si>
  <si>
    <t xml:space="preserve">a)    Nom de la compagnie et n° du contrat                                            </t>
  </si>
  <si>
    <t>Notre référence :</t>
  </si>
  <si>
    <t>Veuillez trouver ci-dessous l'offre établie sur base des informations reprises dans la demande de tarfication</t>
  </si>
  <si>
    <t>au nom de :</t>
  </si>
  <si>
    <t>pour le véhicule :</t>
  </si>
  <si>
    <t>Prime Annuelle, non fractionnable :</t>
  </si>
  <si>
    <t>taxes et frais :</t>
  </si>
  <si>
    <t>Total :</t>
  </si>
  <si>
    <t>Prime HT :</t>
  </si>
  <si>
    <t>La date de début de couverture est de 48 heures ouvrables après la réception du paiement intégral de la prime.</t>
  </si>
  <si>
    <t>En cas de renouvellement, la copie de l'offre doit nous être retournée dans le mois signée pour accord et le paiement de la prime doit être effectué pendant le délai de validité de l'offre de renouvellement.</t>
  </si>
  <si>
    <t xml:space="preserve">Offre Printemps Auto </t>
  </si>
  <si>
    <t>CG auto RC</t>
  </si>
  <si>
    <t>CG Auto protection</t>
  </si>
  <si>
    <t>Existe-il un défaut physique ou une maladie pouvant affecter</t>
  </si>
  <si>
    <t xml:space="preserve"> sa capacité de conduire ?</t>
  </si>
  <si>
    <t>La demande doit nous etre envoyé par mail et par courrier, en précisant bien  le numero national d'identité de la personne immatriculant le vehicule et le lieu ou doit etre envoyé la plaque.</t>
  </si>
  <si>
    <t xml:space="preserve">Epouse de : </t>
  </si>
  <si>
    <t>Code postal :</t>
  </si>
  <si>
    <t>Commune:</t>
  </si>
  <si>
    <t>N° de T.V.A :</t>
  </si>
  <si>
    <t>……………………………………………………………………..</t>
  </si>
  <si>
    <t>…………………………………………………………………….</t>
  </si>
  <si>
    <t>………………………………………….</t>
  </si>
  <si>
    <t>……………………………</t>
  </si>
  <si>
    <t>……….</t>
  </si>
  <si>
    <t>………………………………….</t>
  </si>
  <si>
    <t>Le véhicule est-il la propriété d’une autre personne que le proposant ou le conducteur habituel ?</t>
  </si>
  <si>
    <t>pas de Casco</t>
  </si>
  <si>
    <t>Nom + Adresse :</t>
  </si>
  <si>
    <t>……………………………………………………………………………………………</t>
  </si>
  <si>
    <t>La proposition d’assurance n’engage ni le candidat preneur d’assurance ni l’assureur à conclure le contrat. Si dans les trente jours de la réception de la proposition, l’assureur n’a pas  notifié au candidat preneur, soit une  offre d’assurance, soit la subordination de l’assurance à une  demande d’enquête, soit le refus d’assurer, il s’oblige à conclure le contrat sous peine de dommages et intérêts. La signature de la proposition ne fait pas courir la couverture.</t>
  </si>
  <si>
    <t>Savez-vous que  le conducteur du véhicule n’est  jamais  considéré comme une  personne lésée lorsqu’il est  responsable et ne peut  bénéficier de la garantie accordée aux autres occupants ?</t>
  </si>
  <si>
    <t xml:space="preserve">Tel. +32 2 220 32 11
Fax +32 2 227 56 80
</t>
  </si>
  <si>
    <t>N° CBFA 0124
RPM Bruxelles BCE 0403.274.332</t>
  </si>
  <si>
    <t>Proposition  d’assurance Printemps Auto</t>
  </si>
  <si>
    <t>Taxes et frais Cie</t>
  </si>
  <si>
    <t>Prime techn HT</t>
  </si>
  <si>
    <t>frais printemps</t>
  </si>
  <si>
    <t>PRIME ANNUELLE : € 29</t>
  </si>
  <si>
    <r>
      <rPr>
        <i/>
        <sz val="10"/>
        <color rgb="FF231F20"/>
        <rFont val="Times New Roman"/>
        <family val="1"/>
      </rPr>
      <t>P.S. Cette formule est uniquement valable pour les véhicules « voitures automobiles à usage de tourisme et d’affaires ou à usage mixte ».</t>
    </r>
  </si>
  <si>
    <t>preneur = Conducteur :</t>
  </si>
  <si>
    <t>Oui</t>
  </si>
  <si>
    <t>Voiture particuliere</t>
  </si>
  <si>
    <t>(conditions de  souscription, définitions, primes et franchises : voir tarif)</t>
  </si>
  <si>
    <t>Dippach, le</t>
  </si>
  <si>
    <t>Pour IBS Europe SA, Par délégation de la compagnie</t>
  </si>
  <si>
    <t>Produit PRINTEMPS: Voitures automobiles tourisme et affaires</t>
  </si>
  <si>
    <t xml:space="preserve">Police </t>
  </si>
  <si>
    <t>Conducteur 
non-habituel</t>
  </si>
  <si>
    <t>Police n°</t>
  </si>
  <si>
    <t>Prénom/Nom</t>
  </si>
  <si>
    <t>Date d'effet</t>
  </si>
  <si>
    <t xml:space="preserve">Civilité </t>
  </si>
  <si>
    <t>Expiration</t>
  </si>
  <si>
    <t>Rue et n°</t>
  </si>
  <si>
    <t>Échéance annuelle</t>
  </si>
  <si>
    <t>Code post/localité</t>
  </si>
  <si>
    <t>Fractionnement</t>
  </si>
  <si>
    <t>Date du permis</t>
  </si>
  <si>
    <t>Conducteur habituel</t>
  </si>
  <si>
    <t>Preneur d'assurance</t>
  </si>
  <si>
    <t xml:space="preserve">Profession : </t>
  </si>
  <si>
    <t xml:space="preserve">Bonus/Malus - RC : </t>
  </si>
  <si>
    <t xml:space="preserve">Bonus/Malus -DM : </t>
  </si>
  <si>
    <t>Véhicule</t>
  </si>
  <si>
    <t>Premier usage</t>
  </si>
  <si>
    <t>Usage</t>
  </si>
  <si>
    <t>Plaque immatriculation</t>
  </si>
  <si>
    <t>Carburant</t>
  </si>
  <si>
    <t>Châssis</t>
  </si>
  <si>
    <t>Personnes transportées</t>
  </si>
  <si>
    <t>Kilométrage moyen</t>
  </si>
  <si>
    <t>Puissance</t>
  </si>
  <si>
    <t xml:space="preserve">Système antivol : </t>
  </si>
  <si>
    <t>Valeur assurée</t>
  </si>
  <si>
    <t>Garantie(s) couverte(s)</t>
  </si>
  <si>
    <t>Formules
 choisies</t>
  </si>
  <si>
    <t>Prime annuelle</t>
  </si>
  <si>
    <t>RESPONSABILITE CIVILE</t>
  </si>
  <si>
    <t>PROTECTION JURIDIQUE</t>
  </si>
  <si>
    <t xml:space="preserve">• Incendie sans franchise </t>
  </si>
  <si>
    <t xml:space="preserve">• Bris de glace sans franchise </t>
  </si>
  <si>
    <t xml:space="preserve">• Forces de la nature et animaux sans franchise </t>
  </si>
  <si>
    <t xml:space="preserve">• Vol sans franchise </t>
  </si>
  <si>
    <t xml:space="preserve">• Formule dégressivité : </t>
  </si>
  <si>
    <t xml:space="preserve">• Franchise : </t>
  </si>
  <si>
    <r>
      <t xml:space="preserve">Prime nette annuelle
</t>
    </r>
    <r>
      <rPr>
        <sz val="9"/>
        <color indexed="8"/>
        <rFont val="Calibri"/>
        <family val="2"/>
      </rPr>
      <t xml:space="preserve"> (à majorer des impôts, cotisations et frais) </t>
    </r>
  </si>
  <si>
    <t>Prime TTC annuelle</t>
  </si>
  <si>
    <r>
      <rPr>
        <b/>
        <u/>
        <sz val="11"/>
        <rFont val="Calibri"/>
        <family val="2"/>
      </rPr>
      <t>AVERTISSEMENT:</t>
    </r>
    <r>
      <rPr>
        <sz val="11"/>
        <rFont val="Calibri"/>
        <family val="2"/>
      </rPr>
      <t xml:space="preserve"> 
</t>
    </r>
    <r>
      <rPr>
        <sz val="9"/>
        <rFont val="Calibri"/>
        <family val="2"/>
      </rPr>
      <t xml:space="preserve">Toute escroquerie ou tentative d'escroquerie envers l'entreprise d'assurances entraine non seulement la résiliation du contrat d'assurance, mais fait également l'objet de poursuites pénales sur la base de l'article 496 du Code pénal. En outre, l'intéressé peut être repris dans le fichier du groupement d'intérêt économique Datassur. En vertu de la loi sur la protection de la vie privée, il en sera informé et aura, le cas échéant; la possibilité de faire rectifier les informations le concernant. </t>
    </r>
  </si>
  <si>
    <t xml:space="preserve">Pour IBS EUROPE S.A. </t>
  </si>
  <si>
    <t>Signature du preneur d'assurance</t>
  </si>
  <si>
    <t>&gt; 60 000</t>
  </si>
  <si>
    <t>de 40 000 à 59 999</t>
  </si>
  <si>
    <t>de 30 000 à 39 999</t>
  </si>
  <si>
    <t>de 14 700 à 29 999</t>
  </si>
  <si>
    <t>de 0 à 14 699</t>
  </si>
  <si>
    <t>Système de Prévention Obligatoire</t>
  </si>
  <si>
    <t>Valeur catalogue Hors TVA et TMC en EUR</t>
  </si>
  <si>
    <t xml:space="preserve">
</t>
  </si>
  <si>
    <t>Il est expressément convenu que la garantie 'VOL' est acquise pour autant que le véhicule désigné réponde aux critères de protection ci-après en fonction de sa valeur catalogue:</t>
  </si>
  <si>
    <t>• MESURES DE PROTECTION EN VOL</t>
  </si>
  <si>
    <t>Les art. 24 &amp; 25 des conditions générales, en ce qu'ils organisent un droit de recours contre le preneur lorsque ses déclarations ne concordent pas avec la réalité, tant à la conclusion qu'en cours du contrat, sont d'application.</t>
  </si>
  <si>
    <t>Le preneur d'assurance s'engage à aviser la compagnie de toute modification concernant son contrat d’assurance auto. La prime sera revue chaque année à l'échéance annuelle en fonction des éléments connus et qui subissent automatiquement une évolution.</t>
  </si>
  <si>
    <t>La tarification du présent contrat en garantie Responsabilité Civile (R.C.) et/ou Casco Partiel (C.P.) et/ou Casco Complet (C.C.) est basée sur le profil du conducteur habituel (= la personne qui utilise généralement le véhicule désigné, en temps ou en km parcourus), renseigné au contrat suivant déclaration du preneur d'assurance.</t>
  </si>
  <si>
    <t>• CONDUCTEUR HABITUEL: DECLARATION DU PRENEUR D'ASSURANCE</t>
  </si>
  <si>
    <t xml:space="preserve">Lors de la prise d'effet de la police, le degré de l'échelle de personnalisation sera fixé tenant compte de l'attestation de  sinistre(s) délivrée par la compagnie d'assurance ayant couvert le risque jusqu'à cette date. </t>
  </si>
  <si>
    <t>• REPRISE R.C.</t>
  </si>
  <si>
    <t>Toute escroquerie ou tentative d'escroquerie envers l'entreprise d'assurances entraîne non seulement la résiliation du contrat d'assurance, mais fait également l'objet de poursuites pénales sur la base de l'article 496 du Code pénal. En outre, l'intéressé peut être repris dans le fichier du groupement d'intérêt économique Datassur. En vertu de la loi sur la protection de la vie privée, il en sera informé et aura, le cas échéant, la possibilité de faire rectifier les informations le concernant.</t>
  </si>
  <si>
    <t>• AVERTISSEMENT</t>
  </si>
  <si>
    <t>Le preneur d'assurance s'engage à rembourser les débours de la compagnie, en principal et frais, à concurrence de 148,74 EUR en cas de sinistre survenu lors de la conduite du véhicule désigné à la police par une personne âgée de moins de 23 ans. Le preneur d'assurance aura, pour rembourser à la compagnie sa part contributoire, un délai de 30 jours à partir de la demande. Toutefois, le règlement d'un sinistre opéré sans l'accord du preneur d'assurance ne sera opposable à celui-ci que si sa part est inférieure à celle de la compagnie.</t>
  </si>
  <si>
    <t>• RECOURS DE 148,74 EUR POUR CONDUCTEURS AGES DE MOINS DE 23 ANS 
EN DIVISION "RESPONSABILITE CIVILE"</t>
  </si>
  <si>
    <t>• ANTECEDENTS:</t>
  </si>
  <si>
    <t xml:space="preserve">Tout contrat est souscrit sous offre non-négociable et sera résilié à l’échéance. Une nouvelle offre sera proposée.  </t>
  </si>
  <si>
    <t xml:space="preserve">Clauses particulières </t>
  </si>
  <si>
    <r>
      <t>Garantie RC :</t>
    </r>
    <r>
      <rPr>
        <sz val="12"/>
        <color indexed="8"/>
        <rFont val="Calibri"/>
        <family val="2"/>
      </rPr>
      <t xml:space="preserve"> </t>
    </r>
  </si>
  <si>
    <t>voir Conditions Générales, référence : 0124-RCAUTO-ED2-MAY2007</t>
  </si>
  <si>
    <t>voir Conditions Générales, référence : F5002</t>
  </si>
  <si>
    <r>
      <t>Garantie Protection Juridique :</t>
    </r>
    <r>
      <rPr>
        <sz val="12"/>
        <color indexed="8"/>
        <rFont val="Calibri"/>
        <family val="2"/>
      </rPr>
      <t xml:space="preserve"> </t>
    </r>
  </si>
  <si>
    <t xml:space="preserve">Garantie Casco : </t>
  </si>
  <si>
    <t>Garantie assistance :</t>
  </si>
  <si>
    <t>Garantie Protection du conducteur :</t>
  </si>
  <si>
    <t>voir Conditions Générales, référence : 0124-PC-ED2-20071115</t>
  </si>
  <si>
    <t>-</t>
  </si>
  <si>
    <t>HT et frais</t>
  </si>
  <si>
    <t>Assistance</t>
  </si>
  <si>
    <t>RC</t>
  </si>
  <si>
    <t>Casco</t>
  </si>
  <si>
    <t>PJ</t>
  </si>
  <si>
    <t>Ass</t>
  </si>
  <si>
    <t>autres</t>
  </si>
  <si>
    <r>
      <rPr>
        <u/>
        <sz val="11"/>
        <rFont val="Calibri"/>
        <family val="2"/>
      </rPr>
      <t>Sécurité du conducteur</t>
    </r>
    <r>
      <rPr>
        <sz val="11"/>
        <rFont val="Calibri"/>
        <family val="2"/>
      </rPr>
      <t xml:space="preserve"> : </t>
    </r>
  </si>
  <si>
    <t>Marque</t>
  </si>
  <si>
    <t>BM RC</t>
  </si>
  <si>
    <t>BM DM</t>
  </si>
  <si>
    <t>Dippach le,</t>
  </si>
  <si>
    <t>Par déléguation pour la Compagnie</t>
  </si>
  <si>
    <t>Pour IBS Europe Sa, Gael de Miomandre</t>
  </si>
  <si>
    <t>Clauses Particulières</t>
  </si>
  <si>
    <t>Recommandé</t>
  </si>
  <si>
    <t xml:space="preserve">Conformément à l’article 26 des conditions générales, nous résilions le contrat d’assurance </t>
  </si>
  <si>
    <t xml:space="preserve">dont références ci-dessus pour le </t>
  </si>
  <si>
    <t>Vous avez également  la possibilité de rechercher un autre assureur de votre choix.</t>
  </si>
  <si>
    <t>Le présent document fait office d’avenant à votre contrat.</t>
  </si>
  <si>
    <t>Veuillez agréer, Madame, Monsieur, l’expression de nos sentiments les meilleurs.</t>
  </si>
  <si>
    <t xml:space="preserve">Vous avez néanmoins la possibilité de prolonger le contrat pour une année supplémentaire </t>
  </si>
  <si>
    <t>Pour IBS Europe SA,</t>
  </si>
  <si>
    <t>Par délégation de la compagnie</t>
  </si>
  <si>
    <t>Pas de Fractionnement</t>
  </si>
  <si>
    <t>b)    frappé de déchéance du droit de conduire ?</t>
  </si>
  <si>
    <t>1)        fait l’objet de mesures spéciales ?</t>
  </si>
  <si>
    <t>Nom et prénoms</t>
  </si>
  <si>
    <t xml:space="preserve">Profession </t>
  </si>
  <si>
    <t xml:space="preserve">Avenant Resiliation Police Printemps Auto </t>
  </si>
  <si>
    <t>sur base d’une OFFRE que nous vous ferons parvenir deux mois après la présente.</t>
  </si>
  <si>
    <t>Cette offre est valable un mois à partir de la date de ce courrier. Le paiement intégral vaut acceptation de l'offre et demande de couverture.</t>
  </si>
  <si>
    <r>
      <t xml:space="preserve">Le montant versé sera remboursé et </t>
    </r>
    <r>
      <rPr>
        <b/>
        <u/>
        <sz val="10"/>
        <color rgb="FF000000"/>
        <rFont val="Times New Roman"/>
        <family val="1"/>
      </rPr>
      <t>la couverture ne sera pas/plus acquise</t>
    </r>
    <r>
      <rPr>
        <sz val="10"/>
        <color rgb="FF000000"/>
        <rFont val="Times New Roman"/>
        <family val="1"/>
      </rPr>
      <t>.</t>
    </r>
  </si>
  <si>
    <t xml:space="preserve">Proposition : </t>
  </si>
  <si>
    <t>Pas d'assistance</t>
  </si>
  <si>
    <r>
      <t>§</t>
    </r>
    <r>
      <rPr>
        <sz val="11"/>
        <color indexed="8"/>
        <rFont val="Times New Roman"/>
        <family val="1"/>
      </rPr>
      <t xml:space="preserve">   </t>
    </r>
    <r>
      <rPr>
        <sz val="11"/>
        <color indexed="8"/>
        <rFont val="Calibri"/>
        <family val="2"/>
      </rPr>
      <t>Pas de système obligatoire</t>
    </r>
  </si>
  <si>
    <r>
      <t>§</t>
    </r>
    <r>
      <rPr>
        <sz val="11"/>
        <color indexed="8"/>
        <rFont val="Times New Roman"/>
        <family val="1"/>
      </rPr>
      <t xml:space="preserve">   </t>
    </r>
    <r>
      <rPr>
        <sz val="11"/>
        <color indexed="8"/>
        <rFont val="Calibri"/>
        <family val="2"/>
      </rPr>
      <t xml:space="preserve">Soit un VV1, soit un système d'origine assimilable à un VV1 </t>
    </r>
  </si>
  <si>
    <r>
      <t>§</t>
    </r>
    <r>
      <rPr>
        <sz val="11"/>
        <color indexed="8"/>
        <rFont val="Times New Roman"/>
        <family val="1"/>
      </rPr>
      <t xml:space="preserve">   </t>
    </r>
    <r>
      <rPr>
        <sz val="11"/>
        <color indexed="8"/>
        <rFont val="Calibri"/>
        <family val="2"/>
      </rPr>
      <t xml:space="preserve">Soit un VV2, soit un système d'origine assimilable à un VV2. </t>
    </r>
  </si>
  <si>
    <r>
      <t>§</t>
    </r>
    <r>
      <rPr>
        <sz val="11"/>
        <color indexed="8"/>
        <rFont val="Times New Roman"/>
        <family val="1"/>
      </rPr>
      <t xml:space="preserve">   </t>
    </r>
    <r>
      <rPr>
        <sz val="11"/>
        <color indexed="8"/>
        <rFont val="Calibri"/>
        <family val="2"/>
      </rPr>
      <t xml:space="preserve">Soit un VV2, </t>
    </r>
  </si>
  <si>
    <r>
      <t>§</t>
    </r>
    <r>
      <rPr>
        <sz val="11"/>
        <color indexed="8"/>
        <rFont val="Times New Roman"/>
        <family val="1"/>
      </rPr>
      <t xml:space="preserve">   </t>
    </r>
    <r>
      <rPr>
        <sz val="11"/>
        <color indexed="8"/>
        <rFont val="Calibri"/>
        <family val="2"/>
      </rPr>
      <t>soit un système d'origine assimilable à un VV2.</t>
    </r>
  </si>
  <si>
    <r>
      <t>§</t>
    </r>
    <r>
      <rPr>
        <sz val="11"/>
        <color indexed="8"/>
        <rFont val="Times New Roman"/>
        <family val="1"/>
      </rPr>
      <t xml:space="preserve">   </t>
    </r>
    <r>
      <rPr>
        <sz val="11"/>
        <color indexed="8"/>
        <rFont val="Calibri"/>
        <family val="2"/>
      </rPr>
      <t xml:space="preserve"> S'il n'y a pas de VV2 ni de système d'origine assimilable à un VV2, il faut faire installer un CJ1. </t>
    </r>
  </si>
  <si>
    <r>
      <t>§</t>
    </r>
    <r>
      <rPr>
        <sz val="11"/>
        <color indexed="8"/>
        <rFont val="Times New Roman"/>
        <family val="1"/>
      </rPr>
      <t xml:space="preserve">   </t>
    </r>
    <r>
      <rPr>
        <sz val="11"/>
        <color indexed="8"/>
        <rFont val="Calibri"/>
        <family val="2"/>
      </rPr>
      <t>Pour les marques AUDI - BMW - MERCEDES, à partir d'une valeur de 40 000 EUR, un système d'origine + CJ1 (***) ; ou VV2 + CJ1 (***)</t>
    </r>
  </si>
  <si>
    <r>
      <t>§</t>
    </r>
    <r>
      <rPr>
        <sz val="11"/>
        <color indexed="8"/>
        <rFont val="Times New Roman"/>
        <family val="1"/>
      </rPr>
      <t xml:space="preserve">   </t>
    </r>
    <r>
      <rPr>
        <sz val="11"/>
        <color indexed="8"/>
        <rFont val="Calibri"/>
        <family val="2"/>
      </rPr>
      <t>Soit un VV2 + CJ1 (***),</t>
    </r>
  </si>
  <si>
    <r>
      <t>§</t>
    </r>
    <r>
      <rPr>
        <sz val="11"/>
        <color indexed="8"/>
        <rFont val="Times New Roman"/>
        <family val="1"/>
      </rPr>
      <t xml:space="preserve">   </t>
    </r>
    <r>
      <rPr>
        <sz val="11"/>
        <color indexed="8"/>
        <rFont val="Calibri"/>
        <family val="2"/>
      </rPr>
      <t>soit un système d'origine assimilable à un VV2 + CJ1 (***).</t>
    </r>
  </si>
  <si>
    <r>
      <t>§</t>
    </r>
    <r>
      <rPr>
        <sz val="11"/>
        <color indexed="8"/>
        <rFont val="Times New Roman"/>
        <family val="1"/>
      </rPr>
      <t xml:space="preserve">   </t>
    </r>
    <r>
      <rPr>
        <sz val="11"/>
        <color indexed="8"/>
        <rFont val="Calibri"/>
        <family val="2"/>
      </rPr>
      <t>Consulter la compagnie (les véhicules de prestige, notamment FERRARI - PORSCHE - MASERATI et autres sont toujours exclus)</t>
    </r>
  </si>
  <si>
    <t>autres, sanctions…</t>
  </si>
  <si>
    <t xml:space="preserve">Capital en cas  de décés :       </t>
  </si>
  <si>
    <t xml:space="preserve">Capital en cas  d’invalidité  permanente : capital  de base                       </t>
  </si>
  <si>
    <t xml:space="preserve">Capital en cas  d’invalidité  progressive – invalidité totale                             </t>
  </si>
  <si>
    <t xml:space="preserve">Frais de traitement                                                                                        </t>
  </si>
  <si>
    <t>Nationalité</t>
  </si>
  <si>
    <t>(si étrangere depuis combien de temps il séjourne en Belgique)</t>
  </si>
  <si>
    <t xml:space="preserve"> IDENTITE DU PROPOSANT (PRENEUR D’ASSURANCE)</t>
  </si>
  <si>
    <t>Conducteur</t>
  </si>
  <si>
    <t>II. Conducteur Occasionnel</t>
  </si>
  <si>
    <t>III. Autres conducteurs de  moins de  23  ans (si autre que le conducteur Habituel ou  le conducteur occasionnel)</t>
  </si>
  <si>
    <t>N seq offre</t>
  </si>
  <si>
    <t>A</t>
  </si>
  <si>
    <t>N seq Police</t>
  </si>
  <si>
    <t>N° Cie</t>
  </si>
  <si>
    <t>En cas de non acceptation de l'offre, une nouvelle demande pour le même risque engendrera des frais complémentaires.</t>
  </si>
  <si>
    <t>Tout paiement effectué au dela du délai légal de validité de cette offre ne sera pas accepté.</t>
  </si>
  <si>
    <t>Dégats Matériels</t>
  </si>
  <si>
    <t>Le preneur d'assurance certifie qu'aucune compagnie d'assurance n'a refusé ou résilié une assurance ayant le même objet pour cause de sinistres, ni pris des sanctions. 
De plus, il déclare ne pas avoir subi de sinistre, les 5 dernières années, sauf ceux qui furent renseignés sur la proposition ou demande d'assurance.</t>
  </si>
  <si>
    <r>
      <t xml:space="preserve">  </t>
    </r>
    <r>
      <rPr>
        <sz val="8"/>
        <color theme="1"/>
        <rFont val="Calibri"/>
        <family val="2"/>
        <scheme val="minor"/>
      </rPr>
      <t xml:space="preserve">■    </t>
    </r>
    <r>
      <rPr>
        <sz val="11"/>
        <color theme="1"/>
        <rFont val="Calibri"/>
        <family val="2"/>
        <scheme val="minor"/>
      </rPr>
      <t>Soit un VV2, soit un système d'origine assimilable à un VV2.</t>
    </r>
  </si>
  <si>
    <t>Sport (*) -  Cabriolet (**) 
Véhicule tous terrains
et  4 X 4</t>
  </si>
  <si>
    <t xml:space="preserve">SO =       Système d’origine comparable au système VV-obligatoire. S'il n'y pas de système d'origine, le placement d'un VV2 ou d'un CJ1 est obligatoire.
(*)           Véhicules repris dans le Vadémécum Stasseyns avec S.
(**)        Clause particulière cabriolet
                Les dégâts matériels causés à l'intérieur du véhicule suite à la malveillance des tiers sont exclus de la garantie lorsque le véhicule
                 assuré a été abandonné, le toit décapoté, sur la voie publique.                                                                     
(***)     Pas obligatoire pour les véhicules qui sont en circulation depuis plus de 3 ans. Un VV2 ou un système d'origine assimilable à un VV2 est suffisant.
</t>
  </si>
  <si>
    <t>Le preneur d'assurance dispose d'un délai de trente jours à dater de la prise d'effet des garanties pour installer les moyens de préventions. Il doit faire parvenir l'original du certificat de montage (modèle Assuralia) et copie de la facture à la compagnie dans le même délai de trente jours. S'il n'est pas satisfait à cette condition la garantie vol est suspendue à effet immédiat.
Pour les VV1 - VV2 - CJ0 - CJ1 - CJ2 la compagnie n'accepte que les systèmes agréés par ASSURALIA, et installés par des installateurs agréés par ASSURALIA. Si le placement d'un CJ2 est obligatoire, la couverture sera acquise dès réception par la compagnie de l'attestation d'installation et de la facture délivrées par un installateur agréé par ASSURALIA (que le contrat soit établi par l'extranet ou non).
En cas de sinistre, la garantie ne sera acquise que si l'assuré prouve avoir fait procéder à l'installation du matériel agréé sur le véhicule sinistré et/ou volé par production de la facture et/ou du certificat de montage, délivré par l'installateur agréé.</t>
  </si>
  <si>
    <t>La carte verte vous sera envoyée par la poste, les conditions générales sont disponibles sur notre site ou sur demande, elles vous seront envoyées par mail.</t>
  </si>
  <si>
    <r>
      <t xml:space="preserve">La carte verte ne pourra </t>
    </r>
    <r>
      <rPr>
        <u/>
        <sz val="10"/>
        <color rgb="FF000000"/>
        <rFont val="Times New Roman"/>
        <family val="1"/>
      </rPr>
      <t>en aucun cas</t>
    </r>
    <r>
      <rPr>
        <sz val="10"/>
        <color rgb="FF000000"/>
        <rFont val="Times New Roman"/>
        <family val="1"/>
      </rPr>
      <t xml:space="preserve"> vous être remise le jour même de votre paiement.</t>
    </r>
  </si>
  <si>
    <t xml:space="preserve">Cette proposition électronique doit nous être renvoyé par mail à l'adresse printemps@ibseurope.com.
</t>
  </si>
  <si>
    <r>
      <t xml:space="preserve">Pour établir la proposition nous attendons aussi:
- la copie de la proposition signée par le client et l'intermediaire,
- la copie de la carte d'identité du client,
- La copie du permis de conduire du client,
- l'attestation de sinistre du client  sur les 5 dernières années,
Les documetns sont à envoyer par mail à printemps@ibseurope.com ou par fax au 04/2597644.
</t>
    </r>
    <r>
      <rPr>
        <b/>
        <sz val="10"/>
        <color rgb="FF000000"/>
        <rFont val="Times New Roman"/>
        <family val="1"/>
      </rPr>
      <t>Si l'ensemble de ces documents ne nous sont pas fourni nous ne pourrons établir l'offre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</si>
</sst>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yyyymmdd"/>
  </numFmts>
  <fonts count="55"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4"/>
      <color rgb="FF808285"/>
      <name val="Times New Roman"/>
      <family val="1"/>
    </font>
    <font>
      <sz val="11"/>
      <color rgb="FF006640"/>
      <name val="Times New Roman"/>
      <family val="1"/>
    </font>
    <font>
      <sz val="8"/>
      <color rgb="FF231F20"/>
      <name val="Times New Roman"/>
      <family val="1"/>
    </font>
    <font>
      <b/>
      <sz val="8"/>
      <color rgb="FF231F20"/>
      <name val="Times New Roman"/>
      <family val="1"/>
    </font>
    <font>
      <sz val="7"/>
      <color rgb="FF231F20"/>
      <name val="Times New Roman"/>
      <family val="1"/>
    </font>
    <font>
      <b/>
      <sz val="7"/>
      <color rgb="FF231F20"/>
      <name val="Times New Roman"/>
      <family val="1"/>
    </font>
    <font>
      <sz val="10"/>
      <color rgb="FF231F20"/>
      <name val="Times New Roman"/>
      <family val="1"/>
    </font>
    <font>
      <b/>
      <sz val="10"/>
      <color rgb="FF231F20"/>
      <name val="Times New Roman"/>
      <family val="1"/>
    </font>
    <font>
      <sz val="10"/>
      <color rgb="FF8D003E"/>
      <name val="Times New Roman"/>
      <family val="1"/>
    </font>
    <font>
      <sz val="7"/>
      <color rgb="FF000000"/>
      <name val="Times New Roman"/>
      <family val="1"/>
    </font>
    <font>
      <b/>
      <sz val="10"/>
      <color rgb="FF000000"/>
      <name val="Times New Roman"/>
      <family val="1"/>
    </font>
    <font>
      <u/>
      <sz val="10"/>
      <color rgb="FF000000"/>
      <name val="Times New Roman"/>
      <family val="1"/>
    </font>
    <font>
      <b/>
      <u/>
      <sz val="10"/>
      <color rgb="FF000000"/>
      <name val="Times New Roman"/>
      <family val="1"/>
    </font>
    <font>
      <sz val="8"/>
      <color rgb="FF000000"/>
      <name val="Times New Roman"/>
      <family val="1"/>
    </font>
    <font>
      <i/>
      <sz val="10"/>
      <color rgb="FF000000"/>
      <name val="Times New Roman"/>
      <family val="1"/>
    </font>
    <font>
      <i/>
      <sz val="10"/>
      <color rgb="FF231F20"/>
      <name val="Times New Roman"/>
      <family val="1"/>
    </font>
    <font>
      <sz val="11"/>
      <color rgb="FFFF0000"/>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sz val="11"/>
      <name val="Calibri"/>
      <family val="2"/>
      <scheme val="minor"/>
    </font>
    <font>
      <u/>
      <sz val="11"/>
      <color theme="1"/>
      <name val="Calibri"/>
      <family val="2"/>
      <scheme val="minor"/>
    </font>
    <font>
      <u/>
      <sz val="11"/>
      <name val="Calibri"/>
      <family val="2"/>
      <scheme val="minor"/>
    </font>
    <font>
      <u/>
      <sz val="11"/>
      <color rgb="FFFF0000"/>
      <name val="Calibri"/>
      <family val="2"/>
      <scheme val="minor"/>
    </font>
    <font>
      <sz val="11"/>
      <color indexed="10"/>
      <name val="Calibri"/>
      <family val="2"/>
      <scheme val="minor"/>
    </font>
    <font>
      <sz val="9"/>
      <color indexed="8"/>
      <name val="Calibri"/>
      <family val="2"/>
    </font>
    <font>
      <b/>
      <u/>
      <sz val="11"/>
      <name val="Calibri"/>
      <family val="2"/>
    </font>
    <font>
      <sz val="11"/>
      <name val="Calibri"/>
      <family val="2"/>
    </font>
    <font>
      <sz val="9"/>
      <name val="Calibri"/>
      <family val="2"/>
    </font>
    <font>
      <sz val="12"/>
      <color theme="1"/>
      <name val="Calibri"/>
      <family val="2"/>
      <scheme val="minor"/>
    </font>
    <font>
      <sz val="12"/>
      <name val="Calibri"/>
      <family val="2"/>
      <scheme val="minor"/>
    </font>
    <font>
      <sz val="12"/>
      <color indexed="8"/>
      <name val="Calibri"/>
      <family val="2"/>
    </font>
    <font>
      <b/>
      <sz val="12"/>
      <color rgb="FF4F81BD"/>
      <name val="Cambria"/>
      <family val="1"/>
    </font>
    <font>
      <b/>
      <u/>
      <sz val="12"/>
      <color rgb="FF365F91"/>
      <name val="Cambria"/>
      <family val="1"/>
    </font>
    <font>
      <u/>
      <sz val="12"/>
      <color theme="1"/>
      <name val="Calibri"/>
      <family val="2"/>
      <scheme val="minor"/>
    </font>
    <font>
      <u/>
      <sz val="11"/>
      <name val="Calibri"/>
      <family val="2"/>
    </font>
    <font>
      <b/>
      <sz val="11"/>
      <color rgb="FF4F81BD"/>
      <name val="Calibri"/>
      <family val="2"/>
      <scheme val="minor"/>
    </font>
    <font>
      <sz val="12"/>
      <color rgb="FF000000"/>
      <name val="Times New Roman"/>
      <family val="1"/>
    </font>
    <font>
      <sz val="12"/>
      <color rgb="FF231F20"/>
      <name val="Times New Roman"/>
      <family val="1"/>
    </font>
    <font>
      <b/>
      <i/>
      <sz val="16"/>
      <color rgb="FF4F81BD"/>
      <name val="Calibri"/>
      <family val="2"/>
      <scheme val="minor"/>
    </font>
    <font>
      <sz val="11"/>
      <color rgb="FF000000"/>
      <name val="Calibri"/>
      <family val="2"/>
    </font>
    <font>
      <sz val="10"/>
      <color rgb="FF000000"/>
      <name val="Calibri"/>
      <family val="2"/>
      <scheme val="minor"/>
    </font>
    <font>
      <b/>
      <sz val="11"/>
      <color rgb="FF4F81BD"/>
      <name val="Cambria"/>
      <family val="1"/>
    </font>
    <font>
      <sz val="11"/>
      <color theme="1"/>
      <name val="Wingdings"/>
      <charset val="2"/>
    </font>
    <font>
      <sz val="11"/>
      <color indexed="8"/>
      <name val="Times New Roman"/>
      <family val="1"/>
    </font>
    <font>
      <sz val="11"/>
      <color indexed="8"/>
      <name val="Calibri"/>
      <family val="2"/>
    </font>
    <font>
      <sz val="10"/>
      <color rgb="FF000000"/>
      <name val="Times New Roman"/>
      <family val="1"/>
    </font>
    <font>
      <sz val="8"/>
      <color theme="1"/>
      <name val="Calibri"/>
      <family val="2"/>
      <scheme val="minor"/>
    </font>
  </fonts>
  <fills count="9">
    <fill>
      <patternFill patternType="none"/>
    </fill>
    <fill>
      <patternFill patternType="gray125"/>
    </fill>
    <fill>
      <patternFill patternType="solid">
        <fgColor rgb="FFFFFFFF"/>
      </patternFill>
    </fill>
    <fill>
      <patternFill patternType="solid">
        <fgColor theme="3" tint="0.79998168889431442"/>
        <bgColor indexed="64"/>
      </patternFill>
    </fill>
    <fill>
      <patternFill patternType="solid">
        <fgColor rgb="FFAFFFFF"/>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08">
    <border>
      <left/>
      <right/>
      <top/>
      <bottom/>
      <diagonal/>
    </border>
    <border>
      <left style="thin">
        <color rgb="FFDCDDDE"/>
      </left>
      <right/>
      <top style="thin">
        <color rgb="FFDCDDDE"/>
      </top>
      <bottom style="thin">
        <color rgb="FFDCDDDE"/>
      </bottom>
      <diagonal/>
    </border>
    <border>
      <left/>
      <right style="thin">
        <color rgb="FFDCDDDE"/>
      </right>
      <top style="thin">
        <color rgb="FFDCDDDE"/>
      </top>
      <bottom style="thin">
        <color rgb="FFDCDDDE"/>
      </bottom>
      <diagonal/>
    </border>
    <border>
      <left style="thin">
        <color theme="3" tint="0.59996337778862885"/>
      </left>
      <right/>
      <top/>
      <bottom/>
      <diagonal/>
    </border>
    <border>
      <left/>
      <right style="thin">
        <color theme="3" tint="0.59996337778862885"/>
      </right>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style="thin">
        <color theme="3" tint="0.79995117038483843"/>
      </right>
      <top/>
      <bottom/>
      <diagonal/>
    </border>
    <border>
      <left style="thin">
        <color theme="3" tint="0.79995117038483843"/>
      </left>
      <right/>
      <top style="thin">
        <color theme="3" tint="0.79995117038483843"/>
      </top>
      <bottom/>
      <diagonal/>
    </border>
    <border>
      <left/>
      <right/>
      <top style="thin">
        <color theme="3" tint="0.79995117038483843"/>
      </top>
      <bottom/>
      <diagonal/>
    </border>
    <border>
      <left/>
      <right style="thin">
        <color theme="3" tint="0.79995117038483843"/>
      </right>
      <top style="thin">
        <color theme="3" tint="0.79995117038483843"/>
      </top>
      <bottom/>
      <diagonal/>
    </border>
    <border>
      <left style="thin">
        <color theme="3" tint="0.79995117038483843"/>
      </left>
      <right/>
      <top/>
      <bottom/>
      <diagonal/>
    </border>
    <border>
      <left style="thin">
        <color theme="3" tint="0.79995117038483843"/>
      </left>
      <right/>
      <top/>
      <bottom style="thin">
        <color theme="3" tint="0.79995117038483843"/>
      </bottom>
      <diagonal/>
    </border>
    <border>
      <left/>
      <right/>
      <top/>
      <bottom style="thin">
        <color theme="3" tint="0.79995117038483843"/>
      </bottom>
      <diagonal/>
    </border>
    <border>
      <left/>
      <right style="thin">
        <color theme="3" tint="0.79995117038483843"/>
      </right>
      <top/>
      <bottom style="thin">
        <color theme="3" tint="0.79995117038483843"/>
      </bottom>
      <diagonal/>
    </border>
    <border>
      <left style="thin">
        <color theme="3" tint="0.79995117038483843"/>
      </left>
      <right style="thin">
        <color theme="3" tint="0.79995117038483843"/>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3" tint="0.79992065187536243"/>
      </bottom>
      <diagonal/>
    </border>
    <border>
      <left style="thin">
        <color theme="3" tint="0.79992065187536243"/>
      </left>
      <right/>
      <top style="thin">
        <color theme="3" tint="0.79995117038483843"/>
      </top>
      <bottom/>
      <diagonal/>
    </border>
    <border>
      <left/>
      <right style="thin">
        <color theme="3" tint="0.79992065187536243"/>
      </right>
      <top style="thin">
        <color theme="3" tint="0.79995117038483843"/>
      </top>
      <bottom/>
      <diagonal/>
    </border>
    <border>
      <left style="thin">
        <color theme="3" tint="0.79992065187536243"/>
      </left>
      <right/>
      <top/>
      <bottom style="thin">
        <color theme="3" tint="0.79992065187536243"/>
      </bottom>
      <diagonal/>
    </border>
    <border>
      <left/>
      <right style="thin">
        <color theme="3" tint="0.79992065187536243"/>
      </right>
      <top/>
      <bottom style="thin">
        <color theme="3" tint="0.79992065187536243"/>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bottom/>
      <diagonal/>
    </border>
    <border>
      <left style="medium">
        <color indexed="64"/>
      </left>
      <right/>
      <top/>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thick">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n">
        <color rgb="FFDCDDDE"/>
      </left>
      <right/>
      <top/>
      <bottom/>
      <diagonal/>
    </border>
    <border>
      <left/>
      <right style="thin">
        <color rgb="FFDCDDDE"/>
      </right>
      <top/>
      <bottom/>
      <diagonal/>
    </border>
    <border>
      <left style="thin">
        <color theme="3" tint="0.79995117038483843"/>
      </left>
      <right/>
      <top style="thin">
        <color theme="3" tint="0.79992065187536243"/>
      </top>
      <bottom/>
      <diagonal/>
    </border>
    <border>
      <left/>
      <right/>
      <top style="thin">
        <color theme="3" tint="0.79992065187536243"/>
      </top>
      <bottom/>
      <diagonal/>
    </border>
    <border>
      <left/>
      <right style="thin">
        <color theme="3" tint="0.79995117038483843"/>
      </right>
      <top style="thin">
        <color theme="3" tint="0.79992065187536243"/>
      </top>
      <bottom/>
      <diagonal/>
    </border>
    <border>
      <left style="thin">
        <color theme="3" tint="0.79995117038483843"/>
      </left>
      <right style="thin">
        <color theme="3" tint="0.79995117038483843"/>
      </right>
      <top style="thin">
        <color theme="3" tint="0.79992065187536243"/>
      </top>
      <bottom/>
      <diagonal/>
    </border>
    <border>
      <left/>
      <right style="thin">
        <color theme="3" tint="0.79992065187536243"/>
      </right>
      <top style="thin">
        <color theme="3" tint="0.79992065187536243"/>
      </top>
      <bottom/>
      <diagonal/>
    </border>
    <border>
      <left/>
      <right style="thin">
        <color theme="3" tint="0.79992065187536243"/>
      </right>
      <top/>
      <bottom/>
      <diagonal/>
    </border>
    <border>
      <left style="thin">
        <color theme="3" tint="0.79995117038483843"/>
      </left>
      <right/>
      <top/>
      <bottom style="thin">
        <color theme="3" tint="0.79992065187536243"/>
      </bottom>
      <diagonal/>
    </border>
    <border>
      <left/>
      <right style="thin">
        <color theme="3" tint="0.79995117038483843"/>
      </right>
      <top/>
      <bottom style="thin">
        <color theme="3" tint="0.79992065187536243"/>
      </bottom>
      <diagonal/>
    </border>
    <border>
      <left style="thin">
        <color theme="3" tint="0.79995117038483843"/>
      </left>
      <right style="thin">
        <color theme="3" tint="0.79995117038483843"/>
      </right>
      <top/>
      <bottom style="thin">
        <color theme="3" tint="0.79992065187536243"/>
      </bottom>
      <diagonal/>
    </border>
    <border>
      <left style="thin">
        <color rgb="FF4F81BD"/>
      </left>
      <right style="thin">
        <color rgb="FF4F81BD"/>
      </right>
      <top style="thin">
        <color rgb="FF4F81BD"/>
      </top>
      <bottom style="thin">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theme="3" tint="0.59996337778862885"/>
      </right>
      <top style="thin">
        <color rgb="FF4F81BD"/>
      </top>
      <bottom style="thin">
        <color rgb="FF4F81BD"/>
      </bottom>
      <diagonal/>
    </border>
    <border>
      <left style="thin">
        <color theme="3" tint="0.59996337778862885"/>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theme="3" tint="0.79995117038483843"/>
      </left>
      <right/>
      <top style="thin">
        <color theme="3" tint="0.79995117038483843"/>
      </top>
      <bottom style="thin">
        <color theme="3" tint="0.79995117038483843"/>
      </bottom>
      <diagonal/>
    </border>
    <border>
      <left/>
      <right/>
      <top style="thin">
        <color theme="3" tint="0.79995117038483843"/>
      </top>
      <bottom style="thin">
        <color theme="3" tint="0.79995117038483843"/>
      </bottom>
      <diagonal/>
    </border>
    <border>
      <left/>
      <right style="thin">
        <color theme="3" tint="0.79995117038483843"/>
      </right>
      <top style="thin">
        <color theme="3" tint="0.79995117038483843"/>
      </top>
      <bottom style="thin">
        <color theme="3" tint="0.79995117038483843"/>
      </bottom>
      <diagonal/>
    </border>
    <border>
      <left/>
      <right style="thin">
        <color theme="3" tint="0.79992065187536243"/>
      </right>
      <top style="thin">
        <color theme="3" tint="0.79995117038483843"/>
      </top>
      <bottom style="thin">
        <color theme="3" tint="0.7999511703848384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xf numFmtId="44" fontId="5"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cellStyleXfs>
  <cellXfs count="402">
    <xf numFmtId="0" fontId="0" fillId="2" borderId="0" xfId="0" applyFill="1" applyBorder="1" applyAlignment="1">
      <alignment horizontal="left" vertical="top"/>
    </xf>
    <xf numFmtId="0" fontId="6" fillId="2" borderId="0" xfId="0" applyFont="1" applyFill="1" applyBorder="1" applyAlignment="1">
      <alignment horizontal="left" vertical="top"/>
    </xf>
    <xf numFmtId="0" fontId="6" fillId="2" borderId="4" xfId="0" applyFont="1" applyFill="1" applyBorder="1" applyAlignment="1">
      <alignment horizontal="lef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6" fillId="2" borderId="0" xfId="0" applyFont="1" applyFill="1" applyBorder="1" applyAlignment="1">
      <alignment horizontal="right" vertical="top"/>
    </xf>
    <xf numFmtId="0" fontId="6" fillId="2" borderId="3" xfId="0" applyFont="1" applyFill="1" applyBorder="1" applyAlignment="1">
      <alignment horizontal="right" vertical="top"/>
    </xf>
    <xf numFmtId="0" fontId="6" fillId="2" borderId="5" xfId="0" applyFont="1" applyFill="1" applyBorder="1" applyAlignment="1">
      <alignment horizontal="right" vertical="top"/>
    </xf>
    <xf numFmtId="0" fontId="6" fillId="3" borderId="0"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0" fontId="9" fillId="2" borderId="0" xfId="0" applyFont="1" applyFill="1" applyBorder="1" applyAlignment="1">
      <alignment horizontal="left" vertical="top"/>
    </xf>
    <xf numFmtId="0" fontId="6" fillId="2" borderId="6" xfId="0" applyFont="1" applyFill="1" applyBorder="1" applyAlignment="1">
      <alignment horizontal="right" vertical="top"/>
    </xf>
    <xf numFmtId="0" fontId="13" fillId="2" borderId="0" xfId="0" applyFont="1" applyFill="1" applyBorder="1" applyAlignment="1">
      <alignment horizontal="right" vertical="top"/>
    </xf>
    <xf numFmtId="0" fontId="6" fillId="2" borderId="0" xfId="0" applyFont="1" applyFill="1" applyBorder="1" applyAlignment="1">
      <alignment vertical="top"/>
    </xf>
    <xf numFmtId="0" fontId="6" fillId="2" borderId="0" xfId="0" applyFont="1" applyFill="1" applyBorder="1" applyAlignment="1">
      <alignment horizontal="left" vertical="top"/>
    </xf>
    <xf numFmtId="11" fontId="6" fillId="2" borderId="0" xfId="0" applyNumberFormat="1" applyFont="1" applyFill="1" applyBorder="1" applyAlignment="1">
      <alignment horizontal="left" vertical="top"/>
    </xf>
    <xf numFmtId="0" fontId="13" fillId="2" borderId="0" xfId="0" applyFont="1" applyFill="1" applyBorder="1" applyAlignment="1">
      <alignment horizontal="left" vertical="top" wrapText="1"/>
    </xf>
    <xf numFmtId="0" fontId="13" fillId="2" borderId="11" xfId="0" applyFont="1" applyFill="1" applyBorder="1" applyAlignment="1">
      <alignment horizontal="left" vertical="top"/>
    </xf>
    <xf numFmtId="0" fontId="6" fillId="2" borderId="12"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2" xfId="0" applyFont="1" applyFill="1" applyBorder="1" applyAlignment="1">
      <alignment horizontal="left" vertical="top" wrapText="1"/>
    </xf>
    <xf numFmtId="0" fontId="6" fillId="2" borderId="11" xfId="0" applyFont="1" applyFill="1" applyBorder="1" applyAlignment="1">
      <alignment horizontal="right" vertical="top"/>
    </xf>
    <xf numFmtId="0" fontId="13" fillId="2" borderId="11" xfId="0" applyFont="1" applyFill="1" applyBorder="1" applyAlignment="1">
      <alignment horizontal="right" vertical="top"/>
    </xf>
    <xf numFmtId="0" fontId="6" fillId="2" borderId="16" xfId="0" applyFont="1" applyFill="1" applyBorder="1" applyAlignment="1">
      <alignment horizontal="left" vertical="top"/>
    </xf>
    <xf numFmtId="0" fontId="13" fillId="2" borderId="17" xfId="0" applyFont="1" applyFill="1" applyBorder="1" applyAlignment="1">
      <alignment horizontal="right" vertical="top"/>
    </xf>
    <xf numFmtId="0" fontId="6" fillId="2" borderId="18" xfId="0" applyFont="1" applyFill="1" applyBorder="1" applyAlignment="1">
      <alignment horizontal="left" vertical="top"/>
    </xf>
    <xf numFmtId="0" fontId="6" fillId="2" borderId="18" xfId="0" applyFont="1" applyFill="1" applyBorder="1" applyAlignment="1">
      <alignment horizontal="right" vertical="top"/>
    </xf>
    <xf numFmtId="0" fontId="6" fillId="2" borderId="19" xfId="0" applyFont="1" applyFill="1" applyBorder="1" applyAlignment="1">
      <alignment horizontal="left" vertical="top"/>
    </xf>
    <xf numFmtId="0" fontId="13" fillId="2" borderId="20" xfId="0" applyFont="1" applyFill="1" applyBorder="1" applyAlignment="1">
      <alignment horizontal="right" vertical="top"/>
    </xf>
    <xf numFmtId="0" fontId="6" fillId="2" borderId="21" xfId="0" applyFont="1" applyFill="1" applyBorder="1" applyAlignment="1">
      <alignment horizontal="right" vertical="top"/>
    </xf>
    <xf numFmtId="0" fontId="6" fillId="2" borderId="22" xfId="0" applyFont="1" applyFill="1" applyBorder="1" applyAlignment="1">
      <alignment horizontal="left" vertical="top"/>
    </xf>
    <xf numFmtId="0" fontId="13" fillId="2" borderId="22" xfId="0" applyFont="1" applyFill="1" applyBorder="1" applyAlignment="1">
      <alignment horizontal="right" vertical="top"/>
    </xf>
    <xf numFmtId="0" fontId="6" fillId="2" borderId="23" xfId="0" applyFont="1" applyFill="1" applyBorder="1" applyAlignment="1">
      <alignment horizontal="left" vertical="top"/>
    </xf>
    <xf numFmtId="0" fontId="6" fillId="2" borderId="20" xfId="0" applyFont="1" applyFill="1" applyBorder="1" applyAlignment="1">
      <alignment horizontal="right" vertical="top"/>
    </xf>
    <xf numFmtId="0" fontId="13" fillId="2" borderId="20" xfId="0" applyFont="1" applyFill="1" applyBorder="1" applyAlignment="1">
      <alignment horizontal="left" vertical="top"/>
    </xf>
    <xf numFmtId="0" fontId="6" fillId="2" borderId="20" xfId="0" applyFont="1" applyFill="1" applyBorder="1" applyAlignment="1">
      <alignment horizontal="left" vertical="top"/>
    </xf>
    <xf numFmtId="0" fontId="13" fillId="2" borderId="21" xfId="0" applyFont="1" applyFill="1" applyBorder="1" applyAlignment="1">
      <alignment horizontal="right" vertical="top"/>
    </xf>
    <xf numFmtId="0" fontId="9" fillId="2" borderId="20" xfId="0" applyFont="1" applyFill="1" applyBorder="1" applyAlignment="1">
      <alignment horizontal="left" vertical="top"/>
    </xf>
    <xf numFmtId="0" fontId="9" fillId="2" borderId="11" xfId="0" applyFont="1" applyFill="1" applyBorder="1" applyAlignment="1">
      <alignment horizontal="left" vertical="top"/>
    </xf>
    <xf numFmtId="0" fontId="6" fillId="2" borderId="11" xfId="0" applyFont="1" applyFill="1" applyBorder="1" applyAlignment="1">
      <alignment vertical="top" wrapText="1"/>
    </xf>
    <xf numFmtId="0" fontId="6" fillId="2" borderId="12" xfId="0" applyFont="1" applyFill="1" applyBorder="1" applyAlignment="1">
      <alignment vertical="top"/>
    </xf>
    <xf numFmtId="0" fontId="10" fillId="2" borderId="20" xfId="0" applyFont="1" applyFill="1" applyBorder="1" applyAlignment="1">
      <alignment horizontal="left" vertical="top"/>
    </xf>
    <xf numFmtId="0" fontId="17" fillId="2" borderId="0" xfId="0" applyFont="1" applyFill="1" applyBorder="1" applyAlignment="1">
      <alignment horizontal="right" vertical="top"/>
    </xf>
    <xf numFmtId="0" fontId="20" fillId="2" borderId="20" xfId="0" applyFont="1" applyFill="1" applyBorder="1" applyAlignment="1">
      <alignment horizontal="left" vertical="top"/>
    </xf>
    <xf numFmtId="0" fontId="20" fillId="2" borderId="0" xfId="0" applyFont="1" applyFill="1" applyBorder="1" applyAlignment="1">
      <alignment horizontal="left" vertical="top"/>
    </xf>
    <xf numFmtId="0" fontId="20" fillId="2" borderId="0" xfId="0" applyFont="1" applyFill="1" applyBorder="1" applyAlignment="1">
      <alignment horizontal="right" vertical="top"/>
    </xf>
    <xf numFmtId="0" fontId="6" fillId="2" borderId="14" xfId="0" applyFont="1" applyFill="1" applyBorder="1" applyAlignment="1">
      <alignment horizontal="right" vertical="top"/>
    </xf>
    <xf numFmtId="0" fontId="9" fillId="2" borderId="13" xfId="0" applyFont="1" applyFill="1" applyBorder="1" applyAlignment="1">
      <alignment horizontal="right" vertical="top"/>
    </xf>
    <xf numFmtId="0" fontId="13" fillId="2" borderId="13" xfId="0" applyFont="1" applyFill="1" applyBorder="1" applyAlignment="1">
      <alignment horizontal="right" vertical="top"/>
    </xf>
    <xf numFmtId="0" fontId="14" fillId="2" borderId="11" xfId="0" applyFont="1" applyFill="1" applyBorder="1" applyAlignment="1">
      <alignment horizontal="left" vertical="top"/>
    </xf>
    <xf numFmtId="0" fontId="6" fillId="2" borderId="30" xfId="0" applyFont="1" applyFill="1" applyBorder="1" applyAlignment="1">
      <alignment horizontal="center" vertical="top" wrapText="1"/>
    </xf>
    <xf numFmtId="0" fontId="6" fillId="2" borderId="31" xfId="0" applyFont="1" applyFill="1" applyBorder="1" applyAlignment="1">
      <alignment horizontal="left" vertical="top"/>
    </xf>
    <xf numFmtId="0" fontId="21" fillId="2" borderId="0" xfId="0" applyFont="1" applyFill="1" applyBorder="1" applyAlignment="1">
      <alignment horizontal="left" vertical="top"/>
    </xf>
    <xf numFmtId="0" fontId="21" fillId="2" borderId="15" xfId="0" applyFont="1" applyFill="1" applyBorder="1" applyAlignment="1">
      <alignment horizontal="left" vertical="top"/>
    </xf>
    <xf numFmtId="0" fontId="6" fillId="2" borderId="9" xfId="0" applyFont="1" applyFill="1" applyBorder="1" applyAlignment="1">
      <alignment horizontal="center" vertical="top"/>
    </xf>
    <xf numFmtId="0" fontId="14" fillId="2" borderId="8" xfId="0" applyFont="1" applyFill="1" applyBorder="1" applyAlignment="1">
      <alignment horizontal="left" vertical="top"/>
    </xf>
    <xf numFmtId="0" fontId="0" fillId="2" borderId="0" xfId="0" applyFill="1" applyBorder="1" applyAlignment="1">
      <alignment horizontal="right" vertical="top"/>
    </xf>
    <xf numFmtId="14" fontId="0" fillId="2" borderId="0" xfId="0" applyNumberFormat="1" applyFill="1" applyBorder="1" applyAlignment="1">
      <alignment horizontal="left" vertical="top"/>
    </xf>
    <xf numFmtId="0" fontId="5" fillId="0" borderId="0" xfId="1" applyFont="1"/>
    <xf numFmtId="0" fontId="5" fillId="0" borderId="0" xfId="1" applyFont="1" applyBorder="1"/>
    <xf numFmtId="0" fontId="36" fillId="0" borderId="0" xfId="1" applyFont="1"/>
    <xf numFmtId="0" fontId="37" fillId="0" borderId="0" xfId="1" applyFont="1"/>
    <xf numFmtId="0" fontId="36" fillId="0" borderId="54" xfId="1" applyFont="1" applyBorder="1"/>
    <xf numFmtId="0" fontId="39" fillId="0" borderId="0" xfId="1" applyFont="1" applyAlignment="1">
      <alignment vertical="center"/>
    </xf>
    <xf numFmtId="0" fontId="36" fillId="0" borderId="0" xfId="1" applyFont="1" applyAlignment="1">
      <alignment vertical="center" wrapText="1"/>
    </xf>
    <xf numFmtId="0" fontId="36" fillId="0" borderId="0" xfId="1" applyFont="1" applyAlignment="1">
      <alignment vertical="center"/>
    </xf>
    <xf numFmtId="0" fontId="36" fillId="0" borderId="0" xfId="1" applyFont="1" applyAlignment="1">
      <alignment horizontal="left"/>
    </xf>
    <xf numFmtId="0" fontId="41" fillId="0" borderId="0" xfId="1" applyFont="1" applyAlignment="1">
      <alignment vertical="center"/>
    </xf>
    <xf numFmtId="0" fontId="41" fillId="0" borderId="0" xfId="1" applyFont="1" applyAlignment="1">
      <alignment horizontal="right" vertical="center"/>
    </xf>
    <xf numFmtId="0" fontId="38" fillId="0" borderId="0" xfId="1" applyFont="1" applyAlignment="1">
      <alignment vertical="center"/>
    </xf>
    <xf numFmtId="0" fontId="6" fillId="2" borderId="0" xfId="0" applyFont="1" applyFill="1" applyBorder="1" applyAlignment="1">
      <alignment horizontal="left" vertical="top"/>
    </xf>
    <xf numFmtId="0" fontId="36" fillId="0" borderId="0" xfId="1" applyFont="1" applyBorder="1" applyAlignment="1">
      <alignment vertical="top" wrapText="1"/>
    </xf>
    <xf numFmtId="0" fontId="6" fillId="2" borderId="0" xfId="0" applyFont="1" applyFill="1" applyBorder="1" applyAlignment="1">
      <alignment horizontal="left" vertical="top"/>
    </xf>
    <xf numFmtId="0" fontId="6" fillId="4" borderId="0" xfId="0" applyFont="1" applyFill="1" applyBorder="1" applyAlignment="1" applyProtection="1">
      <alignment horizontal="left" vertical="top"/>
      <protection locked="0"/>
    </xf>
    <xf numFmtId="0" fontId="6" fillId="4" borderId="24" xfId="0" applyFont="1" applyFill="1" applyBorder="1" applyAlignment="1" applyProtection="1">
      <alignment horizontal="left" vertical="top"/>
      <protection locked="0"/>
    </xf>
    <xf numFmtId="0" fontId="6" fillId="4" borderId="24"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top"/>
      <protection locked="0"/>
    </xf>
    <xf numFmtId="0" fontId="6" fillId="4" borderId="14"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protection locked="0"/>
    </xf>
    <xf numFmtId="0" fontId="6" fillId="4" borderId="22" xfId="0" applyFont="1" applyFill="1" applyBorder="1" applyAlignment="1" applyProtection="1">
      <alignment horizontal="left" vertical="top"/>
      <protection locked="0"/>
    </xf>
    <xf numFmtId="0" fontId="6" fillId="4" borderId="18"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center" vertical="top"/>
      <protection locked="0"/>
    </xf>
    <xf numFmtId="0" fontId="5" fillId="0" borderId="0" xfId="1" applyFont="1" applyBorder="1" applyAlignment="1">
      <alignment vertical="center"/>
    </xf>
    <xf numFmtId="0" fontId="5" fillId="0" borderId="0" xfId="1" applyFont="1" applyBorder="1" applyAlignment="1">
      <alignment horizontal="center" vertical="center"/>
    </xf>
    <xf numFmtId="0" fontId="6" fillId="7" borderId="0" xfId="0" applyFont="1" applyFill="1" applyBorder="1" applyAlignment="1">
      <alignment horizontal="left" vertical="top"/>
    </xf>
    <xf numFmtId="0" fontId="6" fillId="7" borderId="26" xfId="0" applyFont="1" applyFill="1" applyBorder="1" applyAlignment="1">
      <alignment horizontal="left" vertical="top"/>
    </xf>
    <xf numFmtId="0" fontId="21" fillId="7" borderId="0" xfId="0" applyFont="1" applyFill="1" applyBorder="1" applyAlignment="1">
      <alignment horizontal="left" vertical="top"/>
    </xf>
    <xf numFmtId="0" fontId="6" fillId="0" borderId="0" xfId="0" applyFont="1" applyFill="1" applyBorder="1" applyAlignment="1">
      <alignment horizontal="left" vertical="top"/>
    </xf>
    <xf numFmtId="0" fontId="47" fillId="2" borderId="0" xfId="0" applyFont="1" applyFill="1" applyBorder="1" applyAlignment="1">
      <alignment horizontal="left" vertical="center"/>
    </xf>
    <xf numFmtId="0" fontId="48" fillId="2" borderId="0" xfId="0" applyFont="1" applyFill="1" applyBorder="1" applyAlignment="1">
      <alignment horizontal="left" vertical="top"/>
    </xf>
    <xf numFmtId="0" fontId="48" fillId="2" borderId="0" xfId="0" applyFont="1" applyFill="1" applyBorder="1" applyAlignment="1">
      <alignment horizontal="right" vertical="top"/>
    </xf>
    <xf numFmtId="14" fontId="48" fillId="2" borderId="0" xfId="0" applyNumberFormat="1" applyFont="1" applyFill="1" applyBorder="1" applyAlignment="1">
      <alignment horizontal="left" vertical="top"/>
    </xf>
    <xf numFmtId="0" fontId="48" fillId="2" borderId="0" xfId="0" applyFont="1" applyFill="1" applyBorder="1" applyAlignment="1">
      <alignment horizontal="left" vertical="center"/>
    </xf>
    <xf numFmtId="0" fontId="48" fillId="2" borderId="0" xfId="0" applyFont="1" applyFill="1" applyBorder="1" applyAlignment="1">
      <alignment vertical="top"/>
    </xf>
    <xf numFmtId="14" fontId="6" fillId="7" borderId="0" xfId="0" applyNumberFormat="1" applyFont="1" applyFill="1" applyBorder="1" applyAlignment="1">
      <alignment horizontal="left" vertical="top"/>
    </xf>
    <xf numFmtId="164" fontId="6" fillId="7" borderId="0" xfId="0" applyNumberFormat="1" applyFont="1" applyFill="1" applyBorder="1" applyAlignment="1">
      <alignment horizontal="left" vertical="top"/>
    </xf>
    <xf numFmtId="14" fontId="6" fillId="4" borderId="0" xfId="0" applyNumberFormat="1" applyFont="1" applyFill="1" applyBorder="1" applyAlignment="1" applyProtection="1">
      <alignment horizontal="left" vertical="top"/>
      <protection locked="0"/>
    </xf>
    <xf numFmtId="0" fontId="6" fillId="8" borderId="26" xfId="0" applyFont="1" applyFill="1" applyBorder="1" applyAlignment="1">
      <alignment horizontal="left" vertical="top"/>
    </xf>
    <xf numFmtId="2" fontId="6" fillId="8" borderId="26" xfId="0" applyNumberFormat="1" applyFont="1" applyFill="1" applyBorder="1" applyAlignment="1">
      <alignment horizontal="left" vertical="top"/>
    </xf>
    <xf numFmtId="0" fontId="6" fillId="2" borderId="0" xfId="0" applyFont="1" applyFill="1" applyBorder="1" applyAlignment="1" applyProtection="1">
      <alignment horizontal="left" vertical="top"/>
    </xf>
    <xf numFmtId="0" fontId="49" fillId="0" borderId="0" xfId="1" applyFont="1" applyAlignment="1">
      <alignment vertical="center"/>
    </xf>
    <xf numFmtId="0" fontId="3" fillId="0" borderId="0" xfId="1" applyFont="1"/>
    <xf numFmtId="0" fontId="43" fillId="0" borderId="0" xfId="1" applyFont="1" applyAlignment="1">
      <alignment horizontal="center" vertical="center"/>
    </xf>
    <xf numFmtId="0" fontId="3" fillId="0" borderId="0" xfId="1" applyFont="1" applyAlignment="1">
      <alignment horizontal="justify" vertical="center" wrapText="1"/>
    </xf>
    <xf numFmtId="0" fontId="50" fillId="0" borderId="75" xfId="1" applyFont="1" applyBorder="1" applyAlignment="1">
      <alignment horizontal="left" vertical="center" wrapText="1"/>
    </xf>
    <xf numFmtId="0" fontId="3" fillId="0" borderId="75" xfId="1" applyFont="1" applyBorder="1" applyAlignment="1">
      <alignment horizontal="left"/>
    </xf>
    <xf numFmtId="0" fontId="3" fillId="0" borderId="80" xfId="1" applyFont="1" applyBorder="1" applyAlignment="1">
      <alignment horizontal="left" vertical="center" wrapText="1"/>
    </xf>
    <xf numFmtId="0" fontId="3" fillId="0" borderId="80" xfId="1" applyFont="1" applyBorder="1" applyAlignment="1">
      <alignment horizontal="left"/>
    </xf>
    <xf numFmtId="0" fontId="27" fillId="0" borderId="36" xfId="1" applyFont="1" applyBorder="1" applyAlignment="1">
      <alignment horizontal="center" vertical="center" wrapText="1"/>
    </xf>
    <xf numFmtId="0" fontId="50" fillId="0" borderId="36" xfId="1" applyFont="1" applyBorder="1" applyAlignment="1">
      <alignment horizontal="left" vertical="center" wrapText="1"/>
    </xf>
    <xf numFmtId="0" fontId="6" fillId="2" borderId="0" xfId="0" applyFont="1" applyFill="1" applyBorder="1" applyAlignment="1">
      <alignment horizontal="left" vertical="top"/>
    </xf>
    <xf numFmtId="0" fontId="6" fillId="4" borderId="0" xfId="0" applyFont="1" applyFill="1" applyBorder="1" applyAlignment="1" applyProtection="1">
      <alignment horizontal="left" vertical="top"/>
      <protection locked="0"/>
    </xf>
    <xf numFmtId="44" fontId="6" fillId="2" borderId="0" xfId="4" applyFont="1" applyFill="1" applyBorder="1" applyAlignment="1">
      <alignment horizontal="left" vertical="top"/>
    </xf>
    <xf numFmtId="0" fontId="10" fillId="2" borderId="86" xfId="0" applyFont="1" applyFill="1" applyBorder="1" applyAlignment="1">
      <alignment horizontal="left" vertical="top"/>
    </xf>
    <xf numFmtId="0" fontId="6" fillId="2" borderId="87" xfId="0" applyFont="1" applyFill="1" applyBorder="1" applyAlignment="1">
      <alignment horizontal="left" vertical="top"/>
    </xf>
    <xf numFmtId="0" fontId="6" fillId="2" borderId="88" xfId="0" applyFont="1" applyFill="1" applyBorder="1" applyAlignment="1">
      <alignment horizontal="left" vertical="top"/>
    </xf>
    <xf numFmtId="0" fontId="6" fillId="2" borderId="89" xfId="0" applyFont="1" applyFill="1" applyBorder="1" applyAlignment="1">
      <alignment horizontal="center" vertical="top"/>
    </xf>
    <xf numFmtId="0" fontId="6" fillId="2" borderId="90" xfId="0" applyFont="1" applyFill="1" applyBorder="1" applyAlignment="1">
      <alignment horizontal="left" vertical="top"/>
    </xf>
    <xf numFmtId="0" fontId="6" fillId="2" borderId="91" xfId="0" applyFont="1" applyFill="1" applyBorder="1" applyAlignment="1">
      <alignment horizontal="left" vertical="top"/>
    </xf>
    <xf numFmtId="0" fontId="9" fillId="2" borderId="92" xfId="0" applyFont="1" applyFill="1" applyBorder="1" applyAlignment="1">
      <alignment horizontal="left" vertical="top"/>
    </xf>
    <xf numFmtId="0" fontId="6" fillId="2" borderId="27" xfId="0" applyFont="1" applyFill="1" applyBorder="1" applyAlignment="1">
      <alignment horizontal="left" vertical="top"/>
    </xf>
    <xf numFmtId="0" fontId="6" fillId="2" borderId="93" xfId="0" applyFont="1" applyFill="1" applyBorder="1" applyAlignment="1">
      <alignment horizontal="left" vertical="top"/>
    </xf>
    <xf numFmtId="43" fontId="6" fillId="8" borderId="26" xfId="3" applyFont="1" applyFill="1" applyBorder="1" applyAlignment="1">
      <alignment horizontal="left" vertical="top"/>
    </xf>
    <xf numFmtId="0" fontId="6" fillId="4" borderId="0" xfId="0" applyFont="1" applyFill="1" applyBorder="1" applyAlignment="1" applyProtection="1">
      <alignment horizontal="left" vertical="top"/>
      <protection locked="0"/>
    </xf>
    <xf numFmtId="0" fontId="6" fillId="2" borderId="0" xfId="0" applyFont="1" applyFill="1" applyBorder="1" applyAlignment="1">
      <alignment horizontal="left" vertical="top"/>
    </xf>
    <xf numFmtId="0" fontId="6" fillId="4" borderId="94" xfId="0" applyFont="1" applyFill="1" applyBorder="1" applyAlignment="1" applyProtection="1">
      <alignment horizontal="left" vertical="top"/>
      <protection locked="0" hidden="1"/>
    </xf>
    <xf numFmtId="0" fontId="6" fillId="4" borderId="24" xfId="0" applyFont="1" applyFill="1" applyBorder="1" applyAlignment="1" applyProtection="1">
      <alignment horizontal="left" vertical="top"/>
      <protection locked="0" hidden="1"/>
    </xf>
    <xf numFmtId="0" fontId="6" fillId="4" borderId="0" xfId="0" applyFont="1" applyFill="1" applyBorder="1" applyAlignment="1" applyProtection="1">
      <alignment horizontal="left" vertical="top"/>
      <protection locked="0" hidden="1"/>
    </xf>
    <xf numFmtId="43" fontId="6" fillId="7" borderId="0" xfId="0" applyNumberFormat="1" applyFont="1" applyFill="1" applyBorder="1" applyAlignment="1">
      <alignment horizontal="left" vertical="top"/>
    </xf>
    <xf numFmtId="0" fontId="6" fillId="7" borderId="0" xfId="0" applyFont="1" applyFill="1" applyBorder="1" applyAlignment="1">
      <alignment horizontal="right" vertical="top"/>
    </xf>
    <xf numFmtId="0" fontId="6" fillId="4" borderId="6" xfId="0" applyFont="1" applyFill="1" applyBorder="1" applyAlignment="1" applyProtection="1">
      <alignment horizontal="left" vertical="top"/>
      <protection locked="0"/>
    </xf>
    <xf numFmtId="0" fontId="13" fillId="4" borderId="0" xfId="0" applyFont="1" applyFill="1" applyBorder="1" applyAlignment="1" applyProtection="1">
      <alignment horizontal="center" vertical="top"/>
      <protection locked="0"/>
    </xf>
    <xf numFmtId="0" fontId="6" fillId="3" borderId="98" xfId="0" applyFont="1" applyFill="1" applyBorder="1" applyAlignment="1">
      <alignment horizontal="center" vertical="top"/>
    </xf>
    <xf numFmtId="0" fontId="9" fillId="2" borderId="11" xfId="0" applyFont="1" applyFill="1" applyBorder="1" applyAlignment="1">
      <alignment horizontal="center" vertical="top"/>
    </xf>
    <xf numFmtId="0" fontId="6" fillId="3" borderId="95" xfId="0" applyFont="1" applyFill="1" applyBorder="1" applyAlignment="1">
      <alignment horizontal="left" vertical="top"/>
    </xf>
    <xf numFmtId="0" fontId="12" fillId="4" borderId="101" xfId="0" applyFont="1" applyFill="1" applyBorder="1" applyAlignment="1">
      <alignment horizontal="left" vertical="top"/>
    </xf>
    <xf numFmtId="0" fontId="6" fillId="4" borderId="102" xfId="0" applyFont="1" applyFill="1" applyBorder="1" applyAlignment="1">
      <alignment horizontal="left" vertical="top"/>
    </xf>
    <xf numFmtId="0" fontId="6" fillId="4" borderId="103" xfId="0" applyFont="1" applyFill="1" applyBorder="1" applyAlignment="1">
      <alignment horizontal="left" vertical="top"/>
    </xf>
    <xf numFmtId="0" fontId="6" fillId="3" borderId="101" xfId="0" applyFont="1" applyFill="1" applyBorder="1" applyAlignment="1">
      <alignment horizontal="left" vertical="top"/>
    </xf>
    <xf numFmtId="0" fontId="6" fillId="3" borderId="103" xfId="0" applyFont="1" applyFill="1" applyBorder="1" applyAlignment="1">
      <alignment horizontal="left" vertical="top"/>
    </xf>
    <xf numFmtId="0" fontId="6" fillId="3" borderId="102" xfId="0" applyFont="1" applyFill="1" applyBorder="1" applyAlignment="1">
      <alignment horizontal="left" vertical="top"/>
    </xf>
    <xf numFmtId="0" fontId="14" fillId="4" borderId="11" xfId="0" applyFont="1" applyFill="1" applyBorder="1" applyAlignment="1">
      <alignment horizontal="left" vertical="top"/>
    </xf>
    <xf numFmtId="0" fontId="17" fillId="4" borderId="0" xfId="0" applyFont="1" applyFill="1" applyBorder="1" applyAlignment="1">
      <alignment horizontal="left" vertical="top"/>
    </xf>
    <xf numFmtId="0" fontId="6" fillId="7" borderId="0" xfId="0" applyFont="1" applyFill="1" applyBorder="1" applyAlignment="1" applyProtection="1">
      <alignment horizontal="left" vertical="top"/>
    </xf>
    <xf numFmtId="0" fontId="5" fillId="0" borderId="0" xfId="1" applyFont="1" applyProtection="1"/>
    <xf numFmtId="0" fontId="25" fillId="0" borderId="0" xfId="1" applyFont="1" applyBorder="1" applyAlignment="1" applyProtection="1">
      <alignment vertical="center" wrapText="1"/>
    </xf>
    <xf numFmtId="0" fontId="5" fillId="0" borderId="0" xfId="1" applyFont="1" applyBorder="1" applyProtection="1"/>
    <xf numFmtId="0" fontId="26" fillId="6" borderId="0" xfId="1" applyFont="1" applyFill="1" applyBorder="1" applyAlignment="1" applyProtection="1"/>
    <xf numFmtId="0" fontId="5" fillId="0" borderId="0" xfId="1" applyFont="1" applyAlignment="1" applyProtection="1">
      <alignment horizontal="left" vertical="center"/>
    </xf>
    <xf numFmtId="0" fontId="27" fillId="5" borderId="35" xfId="1" applyFont="1" applyFill="1" applyBorder="1" applyAlignment="1" applyProtection="1">
      <alignment horizontal="center" vertical="center" wrapText="1"/>
    </xf>
    <xf numFmtId="44" fontId="5" fillId="0" borderId="0" xfId="2" applyFont="1" applyBorder="1" applyAlignment="1" applyProtection="1"/>
    <xf numFmtId="0" fontId="27" fillId="5" borderId="35" xfId="1" applyFont="1" applyFill="1" applyBorder="1" applyAlignment="1" applyProtection="1">
      <alignment horizontal="left" vertical="center" wrapText="1"/>
    </xf>
    <xf numFmtId="0" fontId="5" fillId="0" borderId="0" xfId="1" applyFont="1" applyBorder="1" applyAlignment="1" applyProtection="1"/>
    <xf numFmtId="0" fontId="4" fillId="0" borderId="37" xfId="1" applyFont="1" applyBorder="1" applyAlignment="1" applyProtection="1">
      <alignment horizontal="center" vertical="center"/>
    </xf>
    <xf numFmtId="0" fontId="5" fillId="0" borderId="42" xfId="1" applyFont="1" applyBorder="1" applyAlignment="1" applyProtection="1">
      <alignment horizontal="center" vertical="center"/>
    </xf>
    <xf numFmtId="0" fontId="4" fillId="0" borderId="43" xfId="1" applyFont="1" applyBorder="1" applyAlignment="1" applyProtection="1">
      <alignment horizontal="center" vertical="center"/>
    </xf>
    <xf numFmtId="0" fontId="5" fillId="0" borderId="49" xfId="1" applyFont="1" applyBorder="1" applyAlignment="1" applyProtection="1">
      <alignment horizontal="center" vertical="center"/>
    </xf>
    <xf numFmtId="0" fontId="5" fillId="0" borderId="53" xfId="1" applyFont="1" applyBorder="1" applyAlignment="1" applyProtection="1"/>
    <xf numFmtId="0" fontId="5" fillId="0" borderId="54" xfId="1" applyFont="1" applyBorder="1" applyAlignment="1" applyProtection="1"/>
    <xf numFmtId="0" fontId="5" fillId="0" borderId="43" xfId="1" applyFont="1" applyBorder="1" applyAlignment="1" applyProtection="1">
      <alignment horizontal="center" vertical="center"/>
    </xf>
    <xf numFmtId="0" fontId="5" fillId="0" borderId="74" xfId="1" applyFont="1" applyBorder="1" applyAlignment="1" applyProtection="1">
      <alignment horizontal="center" vertical="center"/>
    </xf>
    <xf numFmtId="0" fontId="5" fillId="0" borderId="0" xfId="1" applyFont="1" applyAlignment="1" applyProtection="1"/>
    <xf numFmtId="0" fontId="5" fillId="0" borderId="43" xfId="1" applyFont="1" applyBorder="1" applyAlignment="1" applyProtection="1">
      <alignment horizontal="center" vertical="center" wrapText="1"/>
    </xf>
    <xf numFmtId="0" fontId="5" fillId="0" borderId="76" xfId="1" applyFont="1" applyBorder="1" applyAlignment="1" applyProtection="1">
      <alignment horizontal="center" vertical="center"/>
    </xf>
    <xf numFmtId="2" fontId="5" fillId="0" borderId="52" xfId="1" applyNumberFormat="1" applyFont="1" applyBorder="1" applyAlignment="1" applyProtection="1">
      <alignment horizontal="center" vertical="center"/>
    </xf>
    <xf numFmtId="0" fontId="5" fillId="0" borderId="53" xfId="1" applyFont="1" applyBorder="1" applyAlignment="1" applyProtection="1">
      <alignment horizontal="center" vertical="center" wrapText="1"/>
    </xf>
    <xf numFmtId="0" fontId="5" fillId="0" borderId="75" xfId="1" applyFont="1" applyBorder="1" applyAlignment="1" applyProtection="1">
      <alignment horizontal="center" vertical="center"/>
    </xf>
    <xf numFmtId="0" fontId="5" fillId="0" borderId="50" xfId="1" applyFont="1" applyBorder="1" applyAlignment="1" applyProtection="1"/>
    <xf numFmtId="0" fontId="5" fillId="0" borderId="55" xfId="1" applyFont="1" applyBorder="1" applyAlignment="1" applyProtection="1"/>
    <xf numFmtId="0" fontId="27" fillId="0" borderId="0" xfId="1" applyFont="1" applyBorder="1" applyAlignment="1" applyProtection="1">
      <alignment vertical="center" wrapText="1"/>
    </xf>
    <xf numFmtId="0" fontId="4" fillId="0" borderId="0" xfId="1" applyFont="1" applyBorder="1" applyAlignment="1" applyProtection="1">
      <alignment horizontal="left" vertical="center"/>
    </xf>
    <xf numFmtId="0" fontId="27" fillId="0" borderId="0" xfId="1" applyFont="1" applyBorder="1" applyAlignment="1" applyProtection="1"/>
    <xf numFmtId="0" fontId="23" fillId="0" borderId="0" xfId="1" applyFont="1" applyBorder="1" applyAlignment="1" applyProtection="1"/>
    <xf numFmtId="0" fontId="43" fillId="0" borderId="0" xfId="1" applyFont="1" applyProtection="1"/>
    <xf numFmtId="0" fontId="5" fillId="0" borderId="0" xfId="1" applyFont="1" applyBorder="1" applyAlignment="1" applyProtection="1">
      <alignment horizontal="center" vertical="center"/>
    </xf>
    <xf numFmtId="14" fontId="25" fillId="0" borderId="0" xfId="1" applyNumberFormat="1" applyFont="1" applyBorder="1" applyAlignment="1" applyProtection="1">
      <alignment horizontal="left"/>
    </xf>
    <xf numFmtId="14" fontId="25" fillId="0" borderId="0" xfId="1" applyNumberFormat="1" applyFont="1" applyBorder="1" applyAlignment="1" applyProtection="1">
      <alignment horizontal="center" vertical="center"/>
    </xf>
    <xf numFmtId="0" fontId="4" fillId="0" borderId="0" xfId="1" applyFont="1" applyBorder="1" applyProtection="1"/>
    <xf numFmtId="0" fontId="6" fillId="2" borderId="0" xfId="0" applyFont="1" applyFill="1" applyBorder="1" applyAlignment="1">
      <alignment horizontal="left" vertical="top"/>
    </xf>
    <xf numFmtId="0" fontId="6" fillId="3" borderId="100" xfId="0" applyFont="1" applyFill="1" applyBorder="1" applyAlignment="1">
      <alignment horizontal="left" vertical="top"/>
    </xf>
    <xf numFmtId="0" fontId="6" fillId="3" borderId="104" xfId="0" applyFont="1" applyFill="1" applyBorder="1" applyAlignment="1">
      <alignment horizontal="left" vertical="top"/>
    </xf>
    <xf numFmtId="0" fontId="7" fillId="2" borderId="0" xfId="0" applyFont="1" applyFill="1" applyBorder="1" applyAlignment="1">
      <alignment horizontal="center" vertical="top"/>
    </xf>
    <xf numFmtId="0" fontId="6" fillId="2" borderId="0" xfId="0" applyFont="1" applyFill="1" applyBorder="1" applyAlignment="1">
      <alignment horizontal="center" vertical="top"/>
    </xf>
    <xf numFmtId="0" fontId="9" fillId="2" borderId="2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4" borderId="0" xfId="0" applyFont="1" applyFill="1" applyBorder="1" applyAlignment="1" applyProtection="1">
      <alignment horizontal="left" vertical="top"/>
      <protection locked="0"/>
    </xf>
    <xf numFmtId="0" fontId="6" fillId="3" borderId="99" xfId="0" applyFont="1" applyFill="1" applyBorder="1" applyAlignment="1">
      <alignment horizontal="center" vertical="top"/>
    </xf>
    <xf numFmtId="0" fontId="6" fillId="3" borderId="97" xfId="0" applyFont="1" applyFill="1" applyBorder="1" applyAlignment="1">
      <alignment horizontal="center" vertical="top"/>
    </xf>
    <xf numFmtId="0" fontId="6" fillId="3" borderId="100" xfId="0" applyFont="1" applyFill="1" applyBorder="1" applyAlignment="1">
      <alignment horizontal="center" vertical="top"/>
    </xf>
    <xf numFmtId="0" fontId="6" fillId="3" borderId="96" xfId="0" applyFont="1" applyFill="1" applyBorder="1" applyAlignment="1">
      <alignment horizontal="center" vertical="top"/>
    </xf>
    <xf numFmtId="0" fontId="9" fillId="3" borderId="96" xfId="0" applyFont="1" applyFill="1" applyBorder="1" applyAlignment="1">
      <alignment horizontal="center" vertical="top"/>
    </xf>
    <xf numFmtId="0" fontId="9" fillId="2" borderId="0" xfId="0" applyFont="1" applyFill="1" applyBorder="1" applyAlignment="1">
      <alignment horizontal="left" vertical="top" wrapText="1"/>
    </xf>
    <xf numFmtId="0" fontId="6" fillId="4" borderId="14" xfId="0" applyFont="1" applyFill="1" applyBorder="1" applyAlignment="1" applyProtection="1">
      <alignment horizontal="left" vertical="top"/>
      <protection locked="0" hidden="1"/>
    </xf>
    <xf numFmtId="0" fontId="6" fillId="2" borderId="27"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protection locked="0"/>
    </xf>
    <xf numFmtId="0" fontId="6" fillId="2" borderId="28"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0" xfId="0" applyFont="1" applyFill="1" applyBorder="1" applyAlignment="1" applyProtection="1">
      <alignment horizontal="left" vertical="top" wrapText="1"/>
    </xf>
    <xf numFmtId="0" fontId="6" fillId="2" borderId="105" xfId="0" applyFont="1" applyFill="1" applyBorder="1" applyAlignment="1">
      <alignment horizontal="left" vertical="top" wrapText="1"/>
    </xf>
    <xf numFmtId="0" fontId="0" fillId="2" borderId="106" xfId="0" applyFill="1" applyBorder="1" applyAlignment="1">
      <alignment horizontal="left" vertical="top"/>
    </xf>
    <xf numFmtId="0" fontId="0" fillId="2" borderId="107" xfId="0" applyFill="1" applyBorder="1" applyAlignment="1">
      <alignment horizontal="left" vertical="top"/>
    </xf>
    <xf numFmtId="0" fontId="6" fillId="7" borderId="0" xfId="0" applyFont="1" applyFill="1" applyBorder="1" applyAlignment="1">
      <alignment horizontal="center" vertical="top" wrapText="1"/>
    </xf>
    <xf numFmtId="0" fontId="6" fillId="7" borderId="25" xfId="0" applyFont="1" applyFill="1" applyBorder="1" applyAlignment="1">
      <alignment horizontal="center"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3" fillId="2" borderId="11"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2"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3"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2"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0" xfId="0" applyFont="1" applyFill="1" applyBorder="1" applyAlignment="1">
      <alignment horizontal="center" vertical="top" wrapText="1"/>
    </xf>
    <xf numFmtId="0" fontId="6" fillId="2" borderId="0" xfId="0" applyFont="1" applyFill="1" applyBorder="1" applyAlignment="1">
      <alignment horizontal="left" vertical="top"/>
    </xf>
    <xf numFmtId="0" fontId="17" fillId="2" borderId="0" xfId="0" applyFont="1" applyFill="1" applyBorder="1" applyAlignment="1">
      <alignment horizontal="left" vertical="top" wrapText="1"/>
    </xf>
    <xf numFmtId="0" fontId="25" fillId="0" borderId="33" xfId="1" applyFont="1" applyBorder="1" applyAlignment="1" applyProtection="1">
      <alignment horizontal="center" vertical="center" wrapText="1"/>
    </xf>
    <xf numFmtId="0" fontId="25" fillId="0" borderId="34" xfId="1" applyFont="1" applyBorder="1" applyAlignment="1" applyProtection="1">
      <alignment horizontal="center" vertical="center" wrapText="1"/>
    </xf>
    <xf numFmtId="0" fontId="25" fillId="0" borderId="35" xfId="1" applyFont="1" applyBorder="1" applyAlignment="1" applyProtection="1">
      <alignment horizontal="center" vertical="center" wrapText="1"/>
    </xf>
    <xf numFmtId="0" fontId="24" fillId="5" borderId="33" xfId="1" applyFont="1" applyFill="1" applyBorder="1" applyAlignment="1" applyProtection="1">
      <alignment horizontal="center"/>
    </xf>
    <xf numFmtId="0" fontId="24" fillId="5" borderId="34" xfId="1" applyFont="1" applyFill="1" applyBorder="1" applyAlignment="1" applyProtection="1">
      <alignment horizontal="center"/>
    </xf>
    <xf numFmtId="0" fontId="24" fillId="5" borderId="35" xfId="1" applyFont="1" applyFill="1" applyBorder="1" applyAlignment="1" applyProtection="1">
      <alignment horizontal="center"/>
    </xf>
    <xf numFmtId="0" fontId="24" fillId="5" borderId="33" xfId="1" applyFont="1" applyFill="1" applyBorder="1" applyAlignment="1" applyProtection="1">
      <alignment horizontal="center" wrapText="1"/>
    </xf>
    <xf numFmtId="0" fontId="24" fillId="5" borderId="34" xfId="1" applyFont="1" applyFill="1" applyBorder="1" applyAlignment="1" applyProtection="1">
      <alignment horizontal="center" wrapText="1"/>
    </xf>
    <xf numFmtId="0" fontId="24" fillId="5" borderId="35" xfId="1" applyFont="1" applyFill="1" applyBorder="1" applyAlignment="1" applyProtection="1">
      <alignment horizontal="center" wrapText="1"/>
    </xf>
    <xf numFmtId="0" fontId="24" fillId="0" borderId="37" xfId="1" applyFont="1" applyBorder="1" applyAlignment="1" applyProtection="1"/>
    <xf numFmtId="0" fontId="24" fillId="0" borderId="38" xfId="1" applyFont="1" applyBorder="1" applyAlignment="1" applyProtection="1"/>
    <xf numFmtId="0" fontId="24" fillId="0" borderId="39" xfId="2" applyNumberFormat="1" applyFont="1" applyBorder="1" applyAlignment="1" applyProtection="1"/>
    <xf numFmtId="0" fontId="24" fillId="0" borderId="37" xfId="2" applyNumberFormat="1" applyFont="1" applyBorder="1" applyAlignment="1" applyProtection="1"/>
    <xf numFmtId="0" fontId="5" fillId="0" borderId="43" xfId="1" applyFont="1" applyBorder="1" applyAlignment="1" applyProtection="1"/>
    <xf numFmtId="0" fontId="5" fillId="0" borderId="44" xfId="1" applyFont="1" applyBorder="1" applyAlignment="1" applyProtection="1"/>
    <xf numFmtId="14" fontId="5" fillId="0" borderId="45" xfId="1" applyNumberFormat="1" applyFont="1" applyBorder="1" applyAlignment="1" applyProtection="1">
      <protection locked="0"/>
    </xf>
    <xf numFmtId="14" fontId="5" fillId="0" borderId="43" xfId="1" applyNumberFormat="1" applyFont="1" applyBorder="1" applyAlignment="1" applyProtection="1">
      <protection locked="0"/>
    </xf>
    <xf numFmtId="0" fontId="5" fillId="0" borderId="68" xfId="1" applyFont="1" applyBorder="1" applyAlignment="1" applyProtection="1"/>
    <xf numFmtId="0" fontId="5" fillId="0" borderId="48" xfId="1" applyFont="1" applyBorder="1" applyAlignment="1" applyProtection="1"/>
    <xf numFmtId="0" fontId="5" fillId="0" borderId="49" xfId="1" applyFont="1" applyBorder="1" applyAlignment="1" applyProtection="1"/>
    <xf numFmtId="0" fontId="5" fillId="0" borderId="50" xfId="1" applyFont="1" applyBorder="1" applyAlignment="1" applyProtection="1"/>
    <xf numFmtId="14" fontId="5" fillId="0" borderId="49" xfId="1" applyNumberFormat="1" applyFont="1" applyBorder="1" applyAlignment="1" applyProtection="1"/>
    <xf numFmtId="14" fontId="5" fillId="0" borderId="43" xfId="1" applyNumberFormat="1" applyFont="1" applyBorder="1" applyAlignment="1" applyProtection="1"/>
    <xf numFmtId="0" fontId="5" fillId="0" borderId="46" xfId="1" applyFont="1" applyBorder="1" applyAlignment="1" applyProtection="1"/>
    <xf numFmtId="0" fontId="5" fillId="0" borderId="47" xfId="1" applyFont="1" applyBorder="1" applyAlignment="1" applyProtection="1"/>
    <xf numFmtId="0" fontId="5" fillId="0" borderId="51" xfId="1" applyFont="1" applyBorder="1" applyAlignment="1" applyProtection="1"/>
    <xf numFmtId="0" fontId="5" fillId="0" borderId="52" xfId="1" applyFont="1" applyBorder="1" applyAlignment="1" applyProtection="1"/>
    <xf numFmtId="0" fontId="4" fillId="0" borderId="48" xfId="1" applyFont="1" applyBorder="1" applyAlignment="1" applyProtection="1">
      <alignment horizontal="center"/>
    </xf>
    <xf numFmtId="0" fontId="5" fillId="0" borderId="49" xfId="1" applyFont="1" applyBorder="1" applyAlignment="1" applyProtection="1">
      <alignment horizontal="center"/>
    </xf>
    <xf numFmtId="0" fontId="5" fillId="0" borderId="56" xfId="1" applyFont="1" applyBorder="1" applyAlignment="1" applyProtection="1"/>
    <xf numFmtId="0" fontId="5" fillId="0" borderId="57" xfId="1" applyFont="1" applyBorder="1" applyAlignment="1" applyProtection="1"/>
    <xf numFmtId="0" fontId="27" fillId="5" borderId="80" xfId="1" applyFont="1" applyFill="1" applyBorder="1" applyAlignment="1" applyProtection="1">
      <alignment horizontal="center" vertical="center" wrapText="1"/>
    </xf>
    <xf numFmtId="0" fontId="27" fillId="5" borderId="79" xfId="1" applyFont="1" applyFill="1" applyBorder="1" applyAlignment="1" applyProtection="1">
      <alignment horizontal="center" vertical="center" wrapText="1"/>
    </xf>
    <xf numFmtId="0" fontId="5" fillId="0" borderId="55" xfId="1" applyFont="1" applyBorder="1" applyAlignment="1" applyProtection="1"/>
    <xf numFmtId="0" fontId="5" fillId="0" borderId="54" xfId="1" applyFont="1" applyBorder="1" applyAlignment="1" applyProtection="1"/>
    <xf numFmtId="0" fontId="5" fillId="0" borderId="0" xfId="1" applyFont="1" applyBorder="1" applyAlignment="1" applyProtection="1"/>
    <xf numFmtId="0" fontId="5" fillId="0" borderId="69" xfId="1" applyFont="1" applyBorder="1" applyAlignment="1" applyProtection="1"/>
    <xf numFmtId="0" fontId="5" fillId="0" borderId="0" xfId="1" applyFont="1" applyAlignment="1" applyProtection="1">
      <alignment horizontal="left" vertical="center" wrapText="1"/>
    </xf>
    <xf numFmtId="0" fontId="24" fillId="5" borderId="62" xfId="1" applyFont="1" applyFill="1" applyBorder="1" applyAlignment="1" applyProtection="1">
      <alignment horizontal="center"/>
    </xf>
    <xf numFmtId="0" fontId="24" fillId="5" borderId="36" xfId="1" applyFont="1" applyFill="1" applyBorder="1" applyAlignment="1" applyProtection="1">
      <alignment horizontal="center"/>
    </xf>
    <xf numFmtId="0" fontId="24" fillId="5" borderId="42" xfId="1" applyFont="1" applyFill="1" applyBorder="1" applyAlignment="1" applyProtection="1">
      <alignment horizontal="center"/>
    </xf>
    <xf numFmtId="0" fontId="5" fillId="0" borderId="38" xfId="1" applyFont="1" applyBorder="1" applyAlignment="1" applyProtection="1"/>
    <xf numFmtId="0" fontId="5" fillId="0" borderId="40" xfId="1" applyFont="1" applyBorder="1" applyAlignment="1" applyProtection="1"/>
    <xf numFmtId="0" fontId="5" fillId="0" borderId="63" xfId="1" applyFont="1" applyBorder="1" applyAlignment="1" applyProtection="1"/>
    <xf numFmtId="0" fontId="5" fillId="0" borderId="64" xfId="1" applyFont="1" applyBorder="1" applyAlignment="1" applyProtection="1"/>
    <xf numFmtId="14" fontId="5" fillId="0" borderId="65" xfId="1" applyNumberFormat="1" applyFont="1" applyBorder="1" applyAlignment="1" applyProtection="1"/>
    <xf numFmtId="14" fontId="5" fillId="0" borderId="66" xfId="1" applyNumberFormat="1" applyFont="1" applyBorder="1" applyAlignment="1" applyProtection="1"/>
    <xf numFmtId="0" fontId="23" fillId="0" borderId="44" xfId="1" applyFont="1" applyBorder="1" applyAlignment="1" applyProtection="1">
      <alignment horizontal="left" vertical="center" wrapText="1"/>
    </xf>
    <xf numFmtId="0" fontId="23" fillId="0" borderId="68" xfId="1" applyFont="1" applyBorder="1" applyAlignment="1" applyProtection="1">
      <alignment horizontal="left" vertical="center" wrapText="1"/>
    </xf>
    <xf numFmtId="0" fontId="23" fillId="0" borderId="49" xfId="1" applyFont="1" applyBorder="1" applyAlignment="1" applyProtection="1">
      <alignment horizontal="left" vertical="center" wrapText="1"/>
    </xf>
    <xf numFmtId="0" fontId="30" fillId="0" borderId="44" xfId="1" applyFont="1" applyBorder="1" applyAlignment="1" applyProtection="1">
      <alignment horizontal="left" vertical="center" wrapText="1"/>
    </xf>
    <xf numFmtId="0" fontId="30" fillId="0" borderId="68" xfId="1" applyFont="1" applyBorder="1" applyAlignment="1" applyProtection="1">
      <alignment horizontal="left" vertical="center" wrapText="1"/>
    </xf>
    <xf numFmtId="0" fontId="30" fillId="0" borderId="49" xfId="1" applyFont="1" applyBorder="1" applyAlignment="1" applyProtection="1">
      <alignment horizontal="left" vertical="center" wrapText="1"/>
    </xf>
    <xf numFmtId="0" fontId="27" fillId="5" borderId="62" xfId="1" applyFont="1" applyFill="1" applyBorder="1" applyAlignment="1" applyProtection="1">
      <alignment horizontal="center" vertical="center" wrapText="1"/>
    </xf>
    <xf numFmtId="0" fontId="27" fillId="5" borderId="36" xfId="1" applyFont="1" applyFill="1" applyBorder="1" applyAlignment="1" applyProtection="1">
      <alignment horizontal="center" vertical="center" wrapText="1"/>
    </xf>
    <xf numFmtId="0" fontId="27" fillId="5" borderId="59" xfId="1" applyFont="1" applyFill="1" applyBorder="1" applyAlignment="1" applyProtection="1">
      <alignment horizontal="left" vertical="center" wrapText="1"/>
    </xf>
    <xf numFmtId="0" fontId="27" fillId="5" borderId="32" xfId="1" applyFont="1" applyFill="1" applyBorder="1" applyAlignment="1" applyProtection="1">
      <alignment horizontal="left" vertical="center" wrapText="1"/>
    </xf>
    <xf numFmtId="0" fontId="4" fillId="0" borderId="48" xfId="1" applyFont="1" applyBorder="1" applyAlignment="1" applyProtection="1"/>
    <xf numFmtId="0" fontId="5" fillId="0" borderId="65" xfId="1" applyFont="1" applyBorder="1" applyAlignment="1" applyProtection="1"/>
    <xf numFmtId="0" fontId="5" fillId="0" borderId="66" xfId="1" applyFont="1" applyBorder="1" applyAlignment="1" applyProtection="1"/>
    <xf numFmtId="0" fontId="5" fillId="0" borderId="70" xfId="1" applyFont="1" applyBorder="1" applyAlignment="1" applyProtection="1"/>
    <xf numFmtId="0" fontId="5" fillId="0" borderId="71" xfId="1" applyFont="1" applyBorder="1" applyAlignment="1" applyProtection="1"/>
    <xf numFmtId="14" fontId="5" fillId="0" borderId="72" xfId="1" applyNumberFormat="1" applyFont="1" applyBorder="1" applyAlignment="1" applyProtection="1"/>
    <xf numFmtId="14" fontId="5" fillId="0" borderId="58" xfId="1" applyNumberFormat="1" applyFont="1" applyBorder="1" applyAlignment="1" applyProtection="1"/>
    <xf numFmtId="0" fontId="28" fillId="0" borderId="62" xfId="1" applyFont="1" applyBorder="1" applyAlignment="1" applyProtection="1">
      <alignment horizontal="left" vertical="center" wrapText="1"/>
    </xf>
    <xf numFmtId="0" fontId="28" fillId="0" borderId="36" xfId="1" applyFont="1" applyBorder="1" applyAlignment="1" applyProtection="1">
      <alignment horizontal="left" vertical="center" wrapText="1"/>
    </xf>
    <xf numFmtId="0" fontId="28" fillId="0" borderId="42" xfId="1" applyFont="1" applyBorder="1" applyAlignment="1" applyProtection="1">
      <alignment horizontal="left" vertical="center" wrapText="1"/>
    </xf>
    <xf numFmtId="0" fontId="29" fillId="0" borderId="44" xfId="1" applyFont="1" applyBorder="1" applyAlignment="1" applyProtection="1">
      <alignment horizontal="left" vertical="center" wrapText="1"/>
    </xf>
    <xf numFmtId="0" fontId="29" fillId="0" borderId="68" xfId="1" applyFont="1" applyBorder="1" applyAlignment="1" applyProtection="1">
      <alignment horizontal="left" vertical="center" wrapText="1"/>
    </xf>
    <xf numFmtId="0" fontId="29" fillId="0" borderId="49" xfId="1" applyFont="1" applyBorder="1" applyAlignment="1" applyProtection="1">
      <alignment horizontal="left" vertical="center" wrapText="1"/>
    </xf>
    <xf numFmtId="14" fontId="5" fillId="0" borderId="83" xfId="1" applyNumberFormat="1" applyFont="1" applyBorder="1" applyAlignment="1" applyProtection="1"/>
    <xf numFmtId="0" fontId="5" fillId="0" borderId="73" xfId="1" applyFont="1" applyBorder="1" applyAlignment="1" applyProtection="1"/>
    <xf numFmtId="0" fontId="5" fillId="0" borderId="74" xfId="1" applyFont="1" applyBorder="1" applyAlignment="1" applyProtection="1"/>
    <xf numFmtId="14" fontId="25" fillId="0" borderId="0" xfId="1" applyNumberFormat="1" applyFont="1" applyBorder="1" applyAlignment="1" applyProtection="1">
      <alignment horizontal="left"/>
    </xf>
    <xf numFmtId="0" fontId="27" fillId="0" borderId="56" xfId="1" applyFont="1" applyBorder="1" applyAlignment="1" applyProtection="1"/>
    <xf numFmtId="0" fontId="27" fillId="0" borderId="70" xfId="1" applyFont="1" applyBorder="1" applyAlignment="1" applyProtection="1"/>
    <xf numFmtId="0" fontId="23" fillId="0" borderId="60" xfId="1" applyFont="1" applyBorder="1" applyAlignment="1" applyProtection="1"/>
    <xf numFmtId="0" fontId="23" fillId="0" borderId="32" xfId="1" applyFont="1" applyBorder="1" applyAlignment="1" applyProtection="1"/>
    <xf numFmtId="0" fontId="23" fillId="0" borderId="61" xfId="1" applyFont="1" applyBorder="1" applyAlignment="1" applyProtection="1"/>
    <xf numFmtId="0" fontId="5" fillId="0" borderId="60" xfId="1" applyFont="1" applyBorder="1" applyAlignment="1" applyProtection="1"/>
    <xf numFmtId="0" fontId="5" fillId="0" borderId="61" xfId="1" applyFont="1" applyBorder="1" applyAlignment="1" applyProtection="1"/>
    <xf numFmtId="0" fontId="5" fillId="0" borderId="76" xfId="1" applyFont="1" applyBorder="1" applyAlignment="1" applyProtection="1"/>
    <xf numFmtId="0" fontId="4" fillId="0" borderId="37" xfId="1" applyFont="1" applyBorder="1" applyAlignment="1" applyProtection="1"/>
    <xf numFmtId="0" fontId="5" fillId="0" borderId="41" xfId="1" applyFont="1" applyBorder="1" applyAlignment="1" applyProtection="1"/>
    <xf numFmtId="0" fontId="5" fillId="0" borderId="36" xfId="1" applyFont="1" applyBorder="1" applyAlignment="1" applyProtection="1"/>
    <xf numFmtId="0" fontId="5" fillId="0" borderId="42" xfId="1" applyFont="1" applyBorder="1" applyAlignment="1" applyProtection="1"/>
    <xf numFmtId="14" fontId="5" fillId="0" borderId="73" xfId="1" applyNumberFormat="1" applyFont="1" applyBorder="1" applyAlignment="1" applyProtection="1"/>
    <xf numFmtId="14" fontId="5" fillId="0" borderId="0" xfId="1" applyNumberFormat="1" applyFont="1" applyBorder="1" applyAlignment="1" applyProtection="1"/>
    <xf numFmtId="14" fontId="5" fillId="0" borderId="74" xfId="1" applyNumberFormat="1" applyFont="1" applyBorder="1" applyAlignment="1" applyProtection="1"/>
    <xf numFmtId="0" fontId="5" fillId="0" borderId="53" xfId="1" applyFont="1" applyBorder="1" applyAlignment="1" applyProtection="1"/>
    <xf numFmtId="0" fontId="5" fillId="0" borderId="80" xfId="1" applyFont="1" applyBorder="1" applyAlignment="1" applyProtection="1">
      <alignment horizontal="center" vertical="center"/>
    </xf>
    <xf numFmtId="0" fontId="5" fillId="0" borderId="53" xfId="1" applyFont="1" applyBorder="1" applyAlignment="1" applyProtection="1">
      <alignment horizontal="center" vertical="center"/>
    </xf>
    <xf numFmtId="0" fontId="5" fillId="0" borderId="62" xfId="1" applyFont="1" applyBorder="1" applyAlignment="1" applyProtection="1">
      <alignment horizontal="center" vertical="center" wrapText="1"/>
    </xf>
    <xf numFmtId="0" fontId="5" fillId="0" borderId="36" xfId="1" applyFont="1" applyBorder="1" applyAlignment="1" applyProtection="1">
      <alignment horizontal="center" vertical="center" wrapText="1"/>
    </xf>
    <xf numFmtId="0" fontId="5" fillId="0" borderId="42" xfId="1" applyFont="1" applyBorder="1" applyAlignment="1" applyProtection="1">
      <alignment horizontal="center" vertical="center" wrapText="1"/>
    </xf>
    <xf numFmtId="0" fontId="5" fillId="0" borderId="77" xfId="1" applyFont="1" applyBorder="1" applyAlignment="1" applyProtection="1">
      <alignment horizontal="center" vertical="center" wrapText="1"/>
    </xf>
    <xf numFmtId="0" fontId="5" fillId="0" borderId="78" xfId="1" applyFont="1" applyBorder="1" applyAlignment="1" applyProtection="1">
      <alignment horizontal="center" vertical="center" wrapText="1"/>
    </xf>
    <xf numFmtId="0" fontId="5" fillId="0" borderId="66" xfId="1" applyFont="1" applyBorder="1" applyAlignment="1" applyProtection="1">
      <alignment horizontal="center" vertical="center" wrapText="1"/>
    </xf>
    <xf numFmtId="0" fontId="5" fillId="0" borderId="70" xfId="1" applyFont="1" applyBorder="1" applyAlignment="1" applyProtection="1">
      <alignment horizontal="center" vertical="center"/>
    </xf>
    <xf numFmtId="0" fontId="5" fillId="0" borderId="72" xfId="1" applyFont="1" applyBorder="1" applyAlignment="1" applyProtection="1">
      <alignment horizontal="center" vertical="center"/>
    </xf>
    <xf numFmtId="0" fontId="5" fillId="0" borderId="58" xfId="1" applyFont="1" applyBorder="1" applyAlignment="1" applyProtection="1">
      <alignment horizontal="center" vertical="center"/>
    </xf>
    <xf numFmtId="0" fontId="27" fillId="0" borderId="0" xfId="1" applyFont="1" applyBorder="1" applyAlignment="1" applyProtection="1">
      <alignment horizontal="center" vertical="center" wrapText="1"/>
    </xf>
    <xf numFmtId="0" fontId="42" fillId="0" borderId="44" xfId="1" applyFont="1" applyBorder="1" applyAlignment="1" applyProtection="1">
      <alignment horizontal="left" vertical="center" wrapText="1"/>
    </xf>
    <xf numFmtId="0" fontId="27" fillId="0" borderId="68" xfId="1" applyFont="1" applyBorder="1" applyAlignment="1" applyProtection="1">
      <alignment horizontal="left" vertical="center" wrapText="1"/>
    </xf>
    <xf numFmtId="0" fontId="27" fillId="0" borderId="49" xfId="1" applyFont="1" applyBorder="1" applyAlignment="1" applyProtection="1">
      <alignment horizontal="left" vertical="center" wrapText="1"/>
    </xf>
    <xf numFmtId="0" fontId="27" fillId="0" borderId="46" xfId="1" applyFont="1" applyBorder="1" applyAlignment="1" applyProtection="1">
      <alignment horizontal="left" vertical="center" wrapText="1"/>
    </xf>
    <xf numFmtId="0" fontId="27" fillId="0" borderId="47" xfId="1" applyFont="1" applyBorder="1" applyAlignment="1" applyProtection="1">
      <alignment horizontal="left" vertical="center" wrapText="1"/>
    </xf>
    <xf numFmtId="0" fontId="27" fillId="0" borderId="52" xfId="1" applyFont="1" applyBorder="1" applyAlignment="1" applyProtection="1">
      <alignment horizontal="left" vertical="center" wrapText="1"/>
    </xf>
    <xf numFmtId="0" fontId="23" fillId="0" borderId="54" xfId="1" applyFont="1" applyBorder="1" applyAlignment="1" applyProtection="1">
      <alignment horizontal="left" vertical="center"/>
    </xf>
    <xf numFmtId="0" fontId="23" fillId="0" borderId="0" xfId="1" applyFont="1" applyBorder="1" applyAlignment="1" applyProtection="1">
      <alignment horizontal="left" vertical="center"/>
    </xf>
    <xf numFmtId="0" fontId="23" fillId="0" borderId="74" xfId="1" applyFont="1" applyBorder="1" applyAlignment="1" applyProtection="1">
      <alignment horizontal="left" vertical="center"/>
    </xf>
    <xf numFmtId="0" fontId="24" fillId="5" borderId="33" xfId="1" applyFont="1" applyFill="1" applyBorder="1" applyAlignment="1" applyProtection="1">
      <alignment horizontal="center" vertical="center"/>
    </xf>
    <xf numFmtId="0" fontId="24" fillId="5" borderId="34" xfId="1" applyFont="1" applyFill="1" applyBorder="1" applyAlignment="1" applyProtection="1">
      <alignment horizontal="center" vertical="center"/>
    </xf>
    <xf numFmtId="0" fontId="24" fillId="5" borderId="35" xfId="1" applyFont="1" applyFill="1" applyBorder="1" applyAlignment="1" applyProtection="1">
      <alignment horizontal="center" vertical="center"/>
    </xf>
    <xf numFmtId="0" fontId="31" fillId="0" borderId="54" xfId="1" applyFont="1" applyBorder="1" applyAlignment="1" applyProtection="1">
      <alignment horizontal="left" vertical="center" wrapText="1"/>
    </xf>
    <xf numFmtId="0" fontId="31" fillId="0" borderId="0" xfId="1" applyFont="1" applyBorder="1" applyAlignment="1" applyProtection="1">
      <alignment horizontal="left" vertical="center" wrapText="1"/>
    </xf>
    <xf numFmtId="0" fontId="31" fillId="0" borderId="74" xfId="1" applyFont="1" applyBorder="1" applyAlignment="1" applyProtection="1">
      <alignment horizontal="left" vertical="center" wrapText="1"/>
    </xf>
    <xf numFmtId="14" fontId="5" fillId="0" borderId="67" xfId="1" applyNumberFormat="1" applyFont="1" applyBorder="1" applyAlignment="1" applyProtection="1"/>
    <xf numFmtId="0" fontId="5" fillId="0" borderId="72" xfId="1" applyFont="1" applyBorder="1" applyAlignment="1" applyProtection="1"/>
    <xf numFmtId="0" fontId="5" fillId="0" borderId="82" xfId="1" applyFont="1" applyBorder="1" applyAlignment="1" applyProtection="1"/>
    <xf numFmtId="0" fontId="5" fillId="0" borderId="58" xfId="1" applyFont="1" applyBorder="1" applyAlignment="1" applyProtection="1"/>
    <xf numFmtId="0" fontId="4" fillId="0" borderId="58" xfId="1" applyFont="1" applyBorder="1" applyAlignment="1" applyProtection="1"/>
    <xf numFmtId="0" fontId="2" fillId="0" borderId="75" xfId="1" applyFont="1" applyBorder="1" applyAlignment="1">
      <alignment horizontal="center" vertical="center" wrapText="1"/>
    </xf>
    <xf numFmtId="0" fontId="3" fillId="0" borderId="75" xfId="1" applyFont="1" applyBorder="1" applyAlignment="1">
      <alignment horizontal="center" vertical="center" wrapText="1"/>
    </xf>
    <xf numFmtId="0" fontId="36" fillId="0" borderId="0" xfId="1" applyFont="1" applyAlignment="1">
      <alignment horizontal="left" vertical="center" wrapText="1"/>
    </xf>
    <xf numFmtId="0" fontId="50" fillId="0" borderId="54" xfId="1" applyFont="1" applyBorder="1" applyAlignment="1">
      <alignment horizontal="left" vertical="center" wrapText="1"/>
    </xf>
    <xf numFmtId="0" fontId="50" fillId="0" borderId="0" xfId="1" applyFont="1" applyBorder="1" applyAlignment="1">
      <alignment horizontal="left" vertical="center" wrapText="1"/>
    </xf>
    <xf numFmtId="0" fontId="50" fillId="0" borderId="74" xfId="1" applyFont="1" applyBorder="1" applyAlignment="1">
      <alignment horizontal="left" vertical="center" wrapText="1"/>
    </xf>
    <xf numFmtId="0" fontId="3" fillId="0" borderId="54" xfId="1" applyFont="1" applyBorder="1" applyAlignment="1">
      <alignment horizontal="left" vertical="center" wrapText="1"/>
    </xf>
    <xf numFmtId="0" fontId="3" fillId="0" borderId="0" xfId="1" applyFont="1" applyBorder="1" applyAlignment="1">
      <alignment horizontal="left" vertical="center" wrapText="1"/>
    </xf>
    <xf numFmtId="0" fontId="3" fillId="0" borderId="74" xfId="1" applyFont="1" applyBorder="1" applyAlignment="1">
      <alignment horizontal="left" vertical="center" wrapText="1"/>
    </xf>
    <xf numFmtId="0" fontId="50" fillId="0" borderId="75" xfId="1" applyFont="1" applyBorder="1" applyAlignment="1">
      <alignment horizontal="left" vertical="center" wrapText="1"/>
    </xf>
    <xf numFmtId="0" fontId="50" fillId="0" borderId="81" xfId="1" applyFont="1" applyBorder="1" applyAlignment="1">
      <alignment horizontal="left" vertical="center" wrapText="1"/>
    </xf>
    <xf numFmtId="0" fontId="2" fillId="0" borderId="75" xfId="1" applyFont="1" applyBorder="1" applyAlignment="1">
      <alignment horizontal="left" vertical="center" wrapText="1"/>
    </xf>
    <xf numFmtId="0" fontId="3" fillId="0" borderId="75" xfId="1" applyFont="1" applyBorder="1" applyAlignment="1">
      <alignment horizontal="left" vertical="center" wrapText="1"/>
    </xf>
    <xf numFmtId="0" fontId="3" fillId="0" borderId="33" xfId="1" applyFont="1" applyBorder="1" applyAlignment="1">
      <alignment horizontal="center" vertical="center" wrapText="1"/>
    </xf>
    <xf numFmtId="0" fontId="36" fillId="0" borderId="0" xfId="1" applyFont="1" applyAlignment="1">
      <alignment vertical="center" wrapText="1"/>
    </xf>
    <xf numFmtId="0" fontId="24" fillId="0" borderId="75" xfId="1" applyFont="1" applyBorder="1" applyAlignment="1">
      <alignment horizontal="center" vertical="center" wrapText="1"/>
    </xf>
    <xf numFmtId="0" fontId="36" fillId="0" borderId="0" xfId="1" applyFont="1" applyAlignment="1">
      <alignment horizontal="lef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9" fillId="0" borderId="0" xfId="1" applyFont="1" applyAlignment="1">
      <alignment horizontal="left" vertical="center" wrapText="1"/>
    </xf>
    <xf numFmtId="0" fontId="46" fillId="0" borderId="0" xfId="1" applyFont="1" applyAlignment="1">
      <alignment horizontal="center" vertical="center"/>
    </xf>
    <xf numFmtId="0" fontId="44" fillId="2" borderId="84" xfId="0" applyFont="1" applyFill="1" applyBorder="1" applyAlignment="1">
      <alignment horizontal="center" vertical="top" wrapText="1"/>
    </xf>
    <xf numFmtId="0" fontId="44" fillId="2" borderId="0" xfId="0" applyFont="1" applyFill="1" applyBorder="1" applyAlignment="1">
      <alignment horizontal="center" vertical="top" wrapText="1"/>
    </xf>
    <xf numFmtId="0" fontId="44" fillId="2" borderId="85" xfId="0" applyFont="1" applyFill="1" applyBorder="1" applyAlignment="1">
      <alignment horizontal="center" vertical="top"/>
    </xf>
    <xf numFmtId="0" fontId="45" fillId="2" borderId="84" xfId="0" applyFont="1" applyFill="1" applyBorder="1" applyAlignment="1">
      <alignment horizontal="center" vertical="top" wrapText="1"/>
    </xf>
    <xf numFmtId="0" fontId="45" fillId="2" borderId="0" xfId="0" applyFont="1" applyFill="1" applyBorder="1" applyAlignment="1">
      <alignment horizontal="center" vertical="top" wrapText="1"/>
    </xf>
    <xf numFmtId="0" fontId="45" fillId="2" borderId="85" xfId="0" applyFont="1" applyFill="1" applyBorder="1" applyAlignment="1">
      <alignment horizontal="center" vertical="top" wrapText="1"/>
    </xf>
    <xf numFmtId="14" fontId="36" fillId="0" borderId="0" xfId="1" applyNumberFormat="1" applyFont="1" applyAlignment="1">
      <alignment horizontal="left" vertical="center"/>
    </xf>
    <xf numFmtId="0" fontId="36" fillId="0" borderId="0" xfId="1" applyFont="1" applyAlignment="1">
      <alignment horizontal="center" vertical="center"/>
    </xf>
    <xf numFmtId="0" fontId="40" fillId="0" borderId="0" xfId="1" applyFont="1" applyAlignment="1">
      <alignment horizontal="center" vertical="center"/>
    </xf>
    <xf numFmtId="0" fontId="50" fillId="0" borderId="79" xfId="1" applyFont="1" applyBorder="1" applyAlignment="1">
      <alignment horizontal="left" vertical="center" wrapText="1"/>
    </xf>
    <xf numFmtId="0" fontId="50" fillId="0" borderId="33" xfId="1" applyFont="1" applyBorder="1" applyAlignment="1">
      <alignment horizontal="left" vertical="center" wrapText="1"/>
    </xf>
    <xf numFmtId="0" fontId="50" fillId="0" borderId="34" xfId="1" applyFont="1" applyBorder="1" applyAlignment="1">
      <alignment horizontal="left" vertical="center" wrapText="1"/>
    </xf>
    <xf numFmtId="0" fontId="50" fillId="0" borderId="35" xfId="1" applyFont="1" applyBorder="1" applyAlignment="1">
      <alignment horizontal="left" vertical="center" wrapText="1"/>
    </xf>
    <xf numFmtId="0" fontId="2" fillId="0" borderId="0" xfId="1" applyFont="1" applyBorder="1" applyAlignment="1">
      <alignment vertical="top" wrapText="1"/>
    </xf>
    <xf numFmtId="0" fontId="3" fillId="0" borderId="0" xfId="1" applyFont="1" applyBorder="1" applyAlignment="1">
      <alignment vertical="top" wrapText="1"/>
    </xf>
    <xf numFmtId="0" fontId="27" fillId="0" borderId="33" xfId="1" applyFont="1" applyBorder="1" applyAlignment="1">
      <alignment horizontal="center" vertical="center" wrapText="1"/>
    </xf>
    <xf numFmtId="0" fontId="27" fillId="0" borderId="35" xfId="1" applyFont="1" applyBorder="1" applyAlignment="1">
      <alignment horizontal="center" vertical="center" wrapText="1"/>
    </xf>
    <xf numFmtId="0" fontId="27" fillId="0" borderId="0" xfId="1" applyFont="1" applyBorder="1" applyAlignment="1">
      <alignment vertical="top" wrapText="1"/>
    </xf>
    <xf numFmtId="0" fontId="3" fillId="0" borderId="59" xfId="1" applyFont="1" applyBorder="1" applyAlignment="1">
      <alignment horizontal="left" vertical="center" wrapText="1"/>
    </xf>
    <xf numFmtId="0" fontId="3" fillId="0" borderId="32" xfId="1" applyFont="1" applyBorder="1" applyAlignment="1">
      <alignment horizontal="left" vertical="center" wrapText="1"/>
    </xf>
    <xf numFmtId="0" fontId="3" fillId="0" borderId="61" xfId="1" applyFont="1" applyBorder="1" applyAlignment="1">
      <alignment horizontal="left" vertical="center" wrapText="1"/>
    </xf>
    <xf numFmtId="0" fontId="50" fillId="0" borderId="80" xfId="1" applyFont="1" applyBorder="1" applyAlignment="1">
      <alignment horizontal="left" vertical="center" wrapText="1"/>
    </xf>
    <xf numFmtId="0" fontId="48" fillId="2" borderId="0" xfId="0" applyFont="1" applyFill="1" applyBorder="1" applyAlignment="1">
      <alignment horizontal="center" vertical="top"/>
    </xf>
    <xf numFmtId="2" fontId="0" fillId="2" borderId="0" xfId="0" applyNumberFormat="1" applyFill="1" applyBorder="1" applyAlignment="1">
      <alignment horizontal="center" vertical="top"/>
    </xf>
    <xf numFmtId="2" fontId="0" fillId="2" borderId="25" xfId="0" applyNumberFormat="1" applyFill="1" applyBorder="1" applyAlignment="1">
      <alignment horizontal="center" vertical="top"/>
    </xf>
    <xf numFmtId="2" fontId="17" fillId="2" borderId="0" xfId="0" applyNumberFormat="1" applyFont="1" applyFill="1" applyBorder="1" applyAlignment="1">
      <alignment horizontal="center" vertical="top"/>
    </xf>
  </cellXfs>
  <cellStyles count="5">
    <cellStyle name="Milliers" xfId="3" builtinId="3"/>
    <cellStyle name="Monétaire" xfId="4" builtinId="4"/>
    <cellStyle name="Monétaire 2" xfId="2"/>
    <cellStyle name="Normal" xfId="0" builtinId="0"/>
    <cellStyle name="Normal 2" xfId="1"/>
  </cellStyles>
  <dxfs count="0"/>
  <tableStyles count="0" defaultTableStyle="TableStyleMedium9" defaultPivotStyle="PivotStyleLight16"/>
  <colors>
    <mruColors>
      <color rgb="FFAFFFFF"/>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41</xdr:row>
      <xdr:rowOff>352425</xdr:rowOff>
    </xdr:from>
    <xdr:to>
      <xdr:col>6</xdr:col>
      <xdr:colOff>36909</xdr:colOff>
      <xdr:row>45</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8667750"/>
          <a:ext cx="2399109"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28575</xdr:colOff>
      <xdr:row>29</xdr:row>
      <xdr:rowOff>28575</xdr:rowOff>
    </xdr:from>
    <xdr:to>
      <xdr:col>17</xdr:col>
      <xdr:colOff>676275</xdr:colOff>
      <xdr:row>31</xdr:row>
      <xdr:rowOff>218460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01175" y="7524750"/>
          <a:ext cx="2581275" cy="666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663436</xdr:colOff>
      <xdr:row>38</xdr:row>
      <xdr:rowOff>75787</xdr:rowOff>
    </xdr:from>
    <xdr:to>
      <xdr:col>7</xdr:col>
      <xdr:colOff>195106</xdr:colOff>
      <xdr:row>42</xdr:row>
      <xdr:rowOff>43485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25197" y="5219287"/>
          <a:ext cx="2389170" cy="63030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166"/>
  <sheetViews>
    <sheetView showGridLines="0" showRowColHeaders="0" tabSelected="1" topLeftCell="A8" zoomScaleNormal="100" workbookViewId="0">
      <selection activeCell="C8" sqref="C8"/>
    </sheetView>
  </sheetViews>
  <sheetFormatPr baseColWidth="10" defaultColWidth="9.33203125" defaultRowHeight="12.75" x14ac:dyDescent="0.2"/>
  <cols>
    <col min="1" max="1" width="4.83203125" style="1" customWidth="1"/>
    <col min="2" max="2" width="24.83203125" style="1" customWidth="1"/>
    <col min="3" max="3" width="24" style="1" customWidth="1"/>
    <col min="4" max="4" width="10.83203125" style="1" customWidth="1"/>
    <col min="5" max="5" width="27" style="1" customWidth="1"/>
    <col min="6" max="6" width="29.1640625" style="1" customWidth="1"/>
    <col min="7" max="7" width="5.5" style="1" customWidth="1"/>
    <col min="8" max="8" width="4.33203125" style="1" customWidth="1"/>
    <col min="9" max="9" width="3.33203125" style="1" customWidth="1"/>
    <col min="10" max="10" width="3.33203125" style="93" hidden="1" customWidth="1"/>
    <col min="11" max="11" width="6.6640625" style="93" hidden="1" customWidth="1"/>
    <col min="12" max="12" width="14.33203125" style="93" hidden="1" customWidth="1"/>
    <col min="13" max="13" width="10.33203125" style="93" hidden="1" customWidth="1"/>
    <col min="14" max="14" width="9.33203125" style="93" hidden="1" customWidth="1"/>
    <col min="15" max="15" width="11.83203125" style="93" hidden="1" customWidth="1"/>
    <col min="16" max="16" width="9.33203125" style="93" hidden="1" customWidth="1"/>
    <col min="17" max="16384" width="9.33203125" style="1"/>
  </cols>
  <sheetData>
    <row r="2" spans="2:15" ht="18.75" x14ac:dyDescent="0.2">
      <c r="B2" s="190" t="s">
        <v>148</v>
      </c>
      <c r="C2" s="191"/>
      <c r="D2" s="191"/>
      <c r="E2" s="191"/>
      <c r="F2" s="191"/>
      <c r="G2" s="191"/>
    </row>
    <row r="4" spans="2:15" ht="15" x14ac:dyDescent="0.2">
      <c r="B4" s="1" t="s">
        <v>2</v>
      </c>
    </row>
    <row r="5" spans="2:15" x14ac:dyDescent="0.2">
      <c r="D5" s="6" t="s">
        <v>270</v>
      </c>
      <c r="E5" s="80" t="str">
        <f>"OFPRA"&amp; TEXT(E132,"aaaammjj")&amp;LEFT(E16,10)</f>
        <v>OFPRA19000100…………………………</v>
      </c>
    </row>
    <row r="7" spans="2:15" x14ac:dyDescent="0.2">
      <c r="B7" s="199" t="s">
        <v>3</v>
      </c>
      <c r="C7" s="197"/>
      <c r="D7" s="141"/>
      <c r="E7" s="196" t="s">
        <v>22</v>
      </c>
      <c r="F7" s="197"/>
      <c r="G7" s="198"/>
    </row>
    <row r="8" spans="2:15" x14ac:dyDescent="0.2">
      <c r="B8" s="7" t="s">
        <v>38</v>
      </c>
      <c r="C8" s="140" t="s">
        <v>21</v>
      </c>
      <c r="D8" s="2"/>
      <c r="E8" s="6" t="s">
        <v>293</v>
      </c>
      <c r="F8" s="132" t="s">
        <v>39</v>
      </c>
      <c r="G8" s="2"/>
      <c r="O8" s="104"/>
    </row>
    <row r="9" spans="2:15" x14ac:dyDescent="0.2">
      <c r="B9" s="7" t="s">
        <v>0</v>
      </c>
      <c r="C9" s="132" t="s">
        <v>39</v>
      </c>
      <c r="D9" s="2"/>
      <c r="E9" s="6" t="s">
        <v>24</v>
      </c>
      <c r="F9" s="132" t="s">
        <v>294</v>
      </c>
      <c r="G9" s="2"/>
    </row>
    <row r="10" spans="2:15" x14ac:dyDescent="0.2">
      <c r="B10" s="7" t="s">
        <v>1</v>
      </c>
      <c r="C10" s="132" t="s">
        <v>39</v>
      </c>
      <c r="D10" s="2"/>
      <c r="E10" s="6" t="s">
        <v>295</v>
      </c>
      <c r="F10" s="132" t="s">
        <v>39</v>
      </c>
      <c r="G10" s="2"/>
    </row>
    <row r="11" spans="2:15" x14ac:dyDescent="0.2">
      <c r="B11" s="8" t="s">
        <v>23</v>
      </c>
      <c r="C11" s="139" t="s">
        <v>39</v>
      </c>
      <c r="D11" s="3"/>
      <c r="E11" s="19" t="s">
        <v>296</v>
      </c>
      <c r="F11" s="139" t="s">
        <v>39</v>
      </c>
      <c r="G11" s="3"/>
    </row>
    <row r="14" spans="2:15" x14ac:dyDescent="0.2">
      <c r="B14" s="200" t="s">
        <v>289</v>
      </c>
      <c r="C14" s="198"/>
    </row>
    <row r="15" spans="2:15" x14ac:dyDescent="0.2">
      <c r="B15" s="142" t="s">
        <v>40</v>
      </c>
      <c r="C15" s="133" t="str">
        <f>IF(B15="Autres:","……………………..","")</f>
        <v/>
      </c>
      <c r="D15" s="11"/>
      <c r="E15" s="62" t="s">
        <v>154</v>
      </c>
      <c r="F15" s="82" t="s">
        <v>155</v>
      </c>
      <c r="G15" s="12"/>
    </row>
    <row r="16" spans="2:15" x14ac:dyDescent="0.2">
      <c r="B16" s="13" t="s">
        <v>4</v>
      </c>
      <c r="E16" s="195" t="s">
        <v>134</v>
      </c>
      <c r="F16" s="195"/>
      <c r="G16" s="14"/>
    </row>
    <row r="17" spans="2:7" x14ac:dyDescent="0.2">
      <c r="B17" s="29"/>
      <c r="D17" s="52" t="s">
        <v>130</v>
      </c>
      <c r="E17" s="195" t="s">
        <v>135</v>
      </c>
      <c r="F17" s="195"/>
      <c r="G17" s="14"/>
    </row>
    <row r="18" spans="2:7" x14ac:dyDescent="0.2">
      <c r="B18" s="13" t="s">
        <v>5</v>
      </c>
      <c r="C18" s="195" t="s">
        <v>136</v>
      </c>
      <c r="D18" s="195"/>
      <c r="E18" s="53" t="s">
        <v>131</v>
      </c>
      <c r="F18" s="81" t="s">
        <v>138</v>
      </c>
      <c r="G18" s="14"/>
    </row>
    <row r="19" spans="2:7" x14ac:dyDescent="0.2">
      <c r="B19" s="55" t="s">
        <v>132</v>
      </c>
      <c r="C19" s="85" t="s">
        <v>137</v>
      </c>
      <c r="D19" s="16"/>
      <c r="E19" s="54" t="s">
        <v>133</v>
      </c>
      <c r="F19" s="85" t="s">
        <v>139</v>
      </c>
      <c r="G19" s="17"/>
    </row>
    <row r="21" spans="2:7" x14ac:dyDescent="0.2">
      <c r="B21" s="122" t="s">
        <v>15</v>
      </c>
      <c r="C21" s="123"/>
      <c r="D21" s="124"/>
      <c r="E21" s="125" t="s">
        <v>25</v>
      </c>
      <c r="F21" s="125" t="s">
        <v>291</v>
      </c>
      <c r="G21" s="126"/>
    </row>
    <row r="22" spans="2:7" x14ac:dyDescent="0.2">
      <c r="B22" s="45" t="s">
        <v>16</v>
      </c>
      <c r="C22" s="119"/>
      <c r="D22" s="31"/>
      <c r="E22" s="135" t="str">
        <f>IF(F15="OUI",E16,"....................................................")</f>
        <v>……………………………………………………………………..</v>
      </c>
      <c r="F22" s="135" t="s">
        <v>34</v>
      </c>
      <c r="G22" s="127"/>
    </row>
    <row r="23" spans="2:7" x14ac:dyDescent="0.2">
      <c r="B23" s="45" t="s">
        <v>17</v>
      </c>
      <c r="C23" s="119"/>
      <c r="D23" s="31"/>
      <c r="E23" s="135" t="s">
        <v>34</v>
      </c>
      <c r="F23" s="135" t="s">
        <v>34</v>
      </c>
      <c r="G23" s="127"/>
    </row>
    <row r="24" spans="2:7" x14ac:dyDescent="0.2">
      <c r="B24" s="45" t="s">
        <v>18</v>
      </c>
      <c r="C24" s="119"/>
      <c r="D24" s="31"/>
      <c r="E24" s="135" t="str">
        <f>IF(F15="OUI",C18,"....................................................")</f>
        <v>………………………………………….</v>
      </c>
      <c r="F24" s="135" t="s">
        <v>34</v>
      </c>
      <c r="G24" s="127"/>
    </row>
    <row r="25" spans="2:7" x14ac:dyDescent="0.2">
      <c r="B25" s="45" t="s">
        <v>19</v>
      </c>
      <c r="C25" s="119"/>
      <c r="D25" s="31"/>
      <c r="E25" s="135" t="str">
        <f>IF(F15="OUI",F18&amp;" "&amp;C19,"....................................................")</f>
        <v>………. ……………………………</v>
      </c>
      <c r="F25" s="135" t="s">
        <v>34</v>
      </c>
      <c r="G25" s="127"/>
    </row>
    <row r="26" spans="2:7" x14ac:dyDescent="0.2">
      <c r="B26" s="45" t="s">
        <v>26</v>
      </c>
      <c r="C26" s="119"/>
      <c r="D26" s="31"/>
      <c r="E26" s="135" t="s">
        <v>34</v>
      </c>
      <c r="F26" s="135" t="s">
        <v>34</v>
      </c>
      <c r="G26" s="127"/>
    </row>
    <row r="27" spans="2:7" x14ac:dyDescent="0.2">
      <c r="B27" s="43" t="s">
        <v>7</v>
      </c>
      <c r="C27" s="119"/>
      <c r="D27" s="31"/>
      <c r="E27" s="135" t="s">
        <v>34</v>
      </c>
      <c r="F27" s="135" t="s">
        <v>34</v>
      </c>
      <c r="G27" s="127"/>
    </row>
    <row r="28" spans="2:7" x14ac:dyDescent="0.2">
      <c r="B28" s="43" t="s">
        <v>8</v>
      </c>
      <c r="C28" s="119"/>
      <c r="D28" s="31"/>
      <c r="E28" s="135" t="s">
        <v>34</v>
      </c>
      <c r="F28" s="135" t="s">
        <v>34</v>
      </c>
      <c r="G28" s="127"/>
    </row>
    <row r="29" spans="2:7" x14ac:dyDescent="0.2">
      <c r="B29" s="45" t="s">
        <v>287</v>
      </c>
      <c r="C29" s="119"/>
      <c r="D29" s="31"/>
      <c r="E29" s="135" t="s">
        <v>34</v>
      </c>
      <c r="F29" s="135" t="s">
        <v>34</v>
      </c>
      <c r="G29" s="127"/>
    </row>
    <row r="30" spans="2:7" x14ac:dyDescent="0.2">
      <c r="B30" s="45" t="s">
        <v>288</v>
      </c>
      <c r="C30" s="119"/>
      <c r="D30" s="31"/>
      <c r="E30" s="135" t="s">
        <v>34</v>
      </c>
      <c r="F30" s="135" t="s">
        <v>34</v>
      </c>
      <c r="G30" s="127"/>
    </row>
    <row r="31" spans="2:7" hidden="1" x14ac:dyDescent="0.2">
      <c r="B31" s="43" t="s">
        <v>9</v>
      </c>
      <c r="C31" s="119"/>
      <c r="D31" s="31"/>
      <c r="E31" s="82" t="s">
        <v>34</v>
      </c>
      <c r="F31" s="82" t="s">
        <v>34</v>
      </c>
      <c r="G31" s="127"/>
    </row>
    <row r="32" spans="2:7" x14ac:dyDescent="0.2">
      <c r="B32" s="192" t="s">
        <v>127</v>
      </c>
      <c r="C32" s="193"/>
      <c r="D32" s="194"/>
      <c r="E32" s="83" t="s">
        <v>20</v>
      </c>
      <c r="F32" s="83" t="s">
        <v>20</v>
      </c>
      <c r="G32" s="127"/>
    </row>
    <row r="33" spans="2:7" x14ac:dyDescent="0.2">
      <c r="B33" s="51" t="s">
        <v>128</v>
      </c>
      <c r="C33" s="119"/>
      <c r="D33" s="31"/>
      <c r="E33" s="135" t="str">
        <f>IF(E32="Non"," ","....................................................")</f>
        <v xml:space="preserve"> </v>
      </c>
      <c r="F33" s="135" t="str">
        <f>IF(F32="Non"," ","....................................................")</f>
        <v xml:space="preserve"> </v>
      </c>
      <c r="G33" s="127"/>
    </row>
    <row r="34" spans="2:7" x14ac:dyDescent="0.2">
      <c r="B34" s="45" t="s">
        <v>30</v>
      </c>
      <c r="C34" s="119"/>
      <c r="D34" s="31"/>
      <c r="E34" s="84" t="s">
        <v>20</v>
      </c>
      <c r="F34" s="84" t="s">
        <v>20</v>
      </c>
      <c r="G34" s="127"/>
    </row>
    <row r="35" spans="2:7" x14ac:dyDescent="0.2">
      <c r="B35" s="45" t="s">
        <v>109</v>
      </c>
      <c r="C35" s="119"/>
      <c r="D35" s="31"/>
      <c r="E35" s="82" t="s">
        <v>34</v>
      </c>
      <c r="F35" s="82" t="s">
        <v>34</v>
      </c>
      <c r="G35" s="127"/>
    </row>
    <row r="36" spans="2:7" x14ac:dyDescent="0.2">
      <c r="B36" s="43" t="s">
        <v>10</v>
      </c>
      <c r="C36" s="119"/>
      <c r="D36" s="31"/>
      <c r="E36" s="82" t="s">
        <v>34</v>
      </c>
      <c r="F36" s="82" t="s">
        <v>34</v>
      </c>
      <c r="G36" s="127"/>
    </row>
    <row r="37" spans="2:7" x14ac:dyDescent="0.2">
      <c r="B37" s="49" t="s">
        <v>110</v>
      </c>
      <c r="C37" s="119"/>
      <c r="D37" s="31"/>
      <c r="E37" s="82" t="s">
        <v>34</v>
      </c>
      <c r="F37" s="82" t="s">
        <v>34</v>
      </c>
      <c r="G37" s="127"/>
    </row>
    <row r="38" spans="2:7" x14ac:dyDescent="0.2">
      <c r="B38" s="43" t="s">
        <v>11</v>
      </c>
      <c r="C38" s="119"/>
      <c r="D38" s="31"/>
      <c r="E38" s="82" t="s">
        <v>34</v>
      </c>
      <c r="F38" s="82" t="s">
        <v>34</v>
      </c>
      <c r="G38" s="127"/>
    </row>
    <row r="39" spans="2:7" x14ac:dyDescent="0.2">
      <c r="B39" s="43"/>
      <c r="C39" s="119"/>
      <c r="D39" s="31"/>
      <c r="E39" s="82" t="s">
        <v>34</v>
      </c>
      <c r="F39" s="82" t="s">
        <v>34</v>
      </c>
      <c r="G39" s="127"/>
    </row>
    <row r="40" spans="2:7" x14ac:dyDescent="0.2">
      <c r="B40" s="43" t="s">
        <v>12</v>
      </c>
      <c r="C40" s="119"/>
      <c r="D40" s="31"/>
      <c r="E40" s="82"/>
      <c r="F40" s="82"/>
      <c r="G40" s="127"/>
    </row>
    <row r="41" spans="2:7" ht="36" customHeight="1" x14ac:dyDescent="0.2">
      <c r="B41" s="192" t="s">
        <v>28</v>
      </c>
      <c r="C41" s="201"/>
      <c r="D41" s="31"/>
      <c r="E41" s="84" t="s">
        <v>20</v>
      </c>
      <c r="F41" s="84" t="s">
        <v>20</v>
      </c>
      <c r="G41" s="127"/>
    </row>
    <row r="42" spans="2:7" x14ac:dyDescent="0.2">
      <c r="B42" s="45" t="s">
        <v>29</v>
      </c>
      <c r="C42" s="119"/>
      <c r="D42" s="31"/>
      <c r="E42" s="84" t="s">
        <v>20</v>
      </c>
      <c r="F42" s="84" t="s">
        <v>20</v>
      </c>
      <c r="G42" s="127"/>
    </row>
    <row r="43" spans="2:7" ht="30" customHeight="1" x14ac:dyDescent="0.2">
      <c r="B43" s="45" t="s">
        <v>111</v>
      </c>
      <c r="C43" s="119"/>
      <c r="D43" s="31"/>
      <c r="E43" s="135" t="str">
        <f>IF(E42="Non"," ","....................................................")</f>
        <v xml:space="preserve"> </v>
      </c>
      <c r="F43" s="135" t="str">
        <f>IF(F42="Non"," ","....................................................")</f>
        <v xml:space="preserve"> </v>
      </c>
      <c r="G43" s="127"/>
    </row>
    <row r="44" spans="2:7" x14ac:dyDescent="0.2">
      <c r="B44" s="45" t="s">
        <v>262</v>
      </c>
      <c r="C44" s="119"/>
      <c r="D44" s="31"/>
      <c r="E44" s="84" t="s">
        <v>20</v>
      </c>
      <c r="F44" s="84" t="s">
        <v>20</v>
      </c>
      <c r="G44" s="127"/>
    </row>
    <row r="45" spans="2:7" ht="29.25" customHeight="1" x14ac:dyDescent="0.2">
      <c r="B45" s="45" t="s">
        <v>112</v>
      </c>
      <c r="C45" s="119"/>
      <c r="D45" s="31"/>
      <c r="E45" s="82" t="str">
        <f>IF(E44="Non"," ","....................................................")</f>
        <v xml:space="preserve"> </v>
      </c>
      <c r="F45" s="135" t="str">
        <f>IF(F44="Non"," ","....................................................")</f>
        <v xml:space="preserve"> </v>
      </c>
      <c r="G45" s="127"/>
    </row>
    <row r="46" spans="2:7" x14ac:dyDescent="0.2">
      <c r="B46" s="45" t="s">
        <v>31</v>
      </c>
      <c r="C46" s="119"/>
      <c r="D46" s="31"/>
      <c r="E46" s="84" t="s">
        <v>20</v>
      </c>
      <c r="F46" s="84" t="s">
        <v>20</v>
      </c>
      <c r="G46" s="127"/>
    </row>
    <row r="47" spans="2:7" x14ac:dyDescent="0.2">
      <c r="B47" s="45" t="s">
        <v>113</v>
      </c>
      <c r="C47" s="119"/>
      <c r="D47" s="31"/>
      <c r="E47" s="82" t="str">
        <f>IF(E46="Non"," ","....................................................")</f>
        <v xml:space="preserve"> </v>
      </c>
      <c r="F47" s="82" t="str">
        <f>IF(F46="Non"," ","....................................................")</f>
        <v xml:space="preserve"> </v>
      </c>
      <c r="G47" s="127"/>
    </row>
    <row r="48" spans="2:7" x14ac:dyDescent="0.2">
      <c r="B48" s="43" t="s">
        <v>13</v>
      </c>
      <c r="C48" s="119"/>
      <c r="D48" s="31"/>
      <c r="E48" s="135"/>
      <c r="F48" s="135"/>
      <c r="G48" s="127"/>
    </row>
    <row r="49" spans="2:7" x14ac:dyDescent="0.2">
      <c r="B49" s="45" t="s">
        <v>263</v>
      </c>
      <c r="C49" s="119"/>
      <c r="D49" s="31"/>
      <c r="E49" s="84" t="s">
        <v>20</v>
      </c>
      <c r="F49" s="84" t="s">
        <v>20</v>
      </c>
      <c r="G49" s="127"/>
    </row>
    <row r="50" spans="2:7" x14ac:dyDescent="0.2">
      <c r="B50" s="45" t="s">
        <v>35</v>
      </c>
      <c r="C50" s="119"/>
      <c r="D50" s="31"/>
      <c r="E50" s="135" t="str">
        <f>IF(E49="Non"," ","....................................................")</f>
        <v xml:space="preserve"> </v>
      </c>
      <c r="F50" s="135" t="str">
        <f>IF(F49="Non"," ","....................................................")</f>
        <v xml:space="preserve"> </v>
      </c>
      <c r="G50" s="127"/>
    </row>
    <row r="51" spans="2:7" x14ac:dyDescent="0.2">
      <c r="B51" s="45" t="s">
        <v>36</v>
      </c>
      <c r="C51" s="119"/>
      <c r="D51" s="31"/>
      <c r="E51" s="84" t="s">
        <v>20</v>
      </c>
      <c r="F51" s="84" t="s">
        <v>20</v>
      </c>
      <c r="G51" s="127"/>
    </row>
    <row r="52" spans="2:7" x14ac:dyDescent="0.2">
      <c r="B52" s="128" t="s">
        <v>37</v>
      </c>
      <c r="C52" s="129"/>
      <c r="D52" s="130"/>
      <c r="E52" s="134" t="str">
        <f>IF(E51="Non"," ","....................................................")</f>
        <v xml:space="preserve"> </v>
      </c>
      <c r="F52" s="134" t="str">
        <f>IF(F51="Non"," ","....................................................")</f>
        <v xml:space="preserve"> </v>
      </c>
      <c r="G52" s="59"/>
    </row>
    <row r="53" spans="2:7" x14ac:dyDescent="0.2">
      <c r="B53" s="18"/>
    </row>
    <row r="54" spans="2:7" x14ac:dyDescent="0.2">
      <c r="B54" s="144" t="s">
        <v>292</v>
      </c>
      <c r="C54" s="145"/>
      <c r="D54" s="145"/>
      <c r="E54" s="145"/>
      <c r="F54" s="145"/>
      <c r="G54" s="146"/>
    </row>
    <row r="55" spans="2:7" x14ac:dyDescent="0.2">
      <c r="B55" s="46" t="s">
        <v>264</v>
      </c>
      <c r="C55" s="133"/>
      <c r="D55" s="133"/>
      <c r="E55" s="132" t="s">
        <v>34</v>
      </c>
      <c r="F55" s="132" t="s">
        <v>34</v>
      </c>
      <c r="G55" s="14"/>
    </row>
    <row r="56" spans="2:7" x14ac:dyDescent="0.2">
      <c r="B56" s="13" t="s">
        <v>6</v>
      </c>
      <c r="E56" s="81" t="s">
        <v>34</v>
      </c>
      <c r="F56" s="81" t="s">
        <v>34</v>
      </c>
      <c r="G56" s="14"/>
    </row>
    <row r="57" spans="2:7" x14ac:dyDescent="0.2">
      <c r="B57" s="46" t="s">
        <v>265</v>
      </c>
      <c r="E57" s="81" t="s">
        <v>34</v>
      </c>
      <c r="F57" s="81" t="s">
        <v>34</v>
      </c>
      <c r="G57" s="14"/>
    </row>
    <row r="58" spans="2:7" x14ac:dyDescent="0.2">
      <c r="B58" s="46" t="s">
        <v>33</v>
      </c>
      <c r="E58" s="81" t="s">
        <v>34</v>
      </c>
      <c r="F58" s="81" t="s">
        <v>34</v>
      </c>
      <c r="G58" s="14"/>
    </row>
    <row r="59" spans="2:7" x14ac:dyDescent="0.2">
      <c r="B59" s="46" t="s">
        <v>32</v>
      </c>
      <c r="E59" s="81" t="s">
        <v>34</v>
      </c>
      <c r="F59" s="81" t="s">
        <v>34</v>
      </c>
      <c r="G59" s="14"/>
    </row>
    <row r="60" spans="2:7" x14ac:dyDescent="0.2">
      <c r="B60" s="15" t="s">
        <v>14</v>
      </c>
      <c r="C60" s="16"/>
      <c r="D60" s="16"/>
      <c r="E60" s="85" t="s">
        <v>34</v>
      </c>
      <c r="F60" s="85" t="s">
        <v>34</v>
      </c>
      <c r="G60" s="17"/>
    </row>
    <row r="61" spans="2:7" x14ac:dyDescent="0.2">
      <c r="B61" s="18"/>
    </row>
    <row r="63" spans="2:7" x14ac:dyDescent="0.2">
      <c r="B63" s="143" t="s">
        <v>47</v>
      </c>
      <c r="C63" s="188"/>
    </row>
    <row r="64" spans="2:7" x14ac:dyDescent="0.2">
      <c r="B64" s="13" t="s">
        <v>48</v>
      </c>
      <c r="C64" s="187"/>
      <c r="D64" s="11"/>
      <c r="E64" s="11"/>
      <c r="F64" s="11"/>
      <c r="G64" s="12"/>
    </row>
    <row r="65" spans="1:7" ht="12.75" customHeight="1" x14ac:dyDescent="0.2">
      <c r="B65" s="47" t="s">
        <v>49</v>
      </c>
      <c r="C65" s="21" t="s">
        <v>50</v>
      </c>
      <c r="D65" s="21"/>
      <c r="E65" s="5"/>
      <c r="F65" s="90" t="s">
        <v>20</v>
      </c>
      <c r="G65" s="48"/>
    </row>
    <row r="66" spans="1:7" ht="12.75" customHeight="1" x14ac:dyDescent="0.2">
      <c r="B66" s="47"/>
      <c r="C66" s="21" t="s">
        <v>51</v>
      </c>
      <c r="D66" s="21"/>
      <c r="E66" s="5"/>
      <c r="F66" s="90" t="s">
        <v>20</v>
      </c>
      <c r="G66" s="48"/>
    </row>
    <row r="67" spans="1:7" ht="12.75" customHeight="1" x14ac:dyDescent="0.2">
      <c r="B67" s="47"/>
      <c r="C67" s="21" t="s">
        <v>52</v>
      </c>
      <c r="D67" s="21"/>
      <c r="E67" s="5"/>
      <c r="F67" s="90" t="s">
        <v>20</v>
      </c>
      <c r="G67" s="48"/>
    </row>
    <row r="68" spans="1:7" x14ac:dyDescent="0.2">
      <c r="B68" s="25" t="s">
        <v>140</v>
      </c>
      <c r="F68" s="90" t="s">
        <v>20</v>
      </c>
      <c r="G68" s="14"/>
    </row>
    <row r="69" spans="1:7" x14ac:dyDescent="0.2">
      <c r="B69" s="56" t="str">
        <f>IF(F68="Non"," ","Si oui, nom : ")</f>
        <v xml:space="preserve"> </v>
      </c>
      <c r="C69" s="202" t="str">
        <f>IF(F68="Non"," ","........................................................................................................................................")</f>
        <v xml:space="preserve"> </v>
      </c>
      <c r="D69" s="202"/>
      <c r="E69" s="202"/>
      <c r="F69" s="202"/>
      <c r="G69" s="17"/>
    </row>
    <row r="71" spans="1:7" x14ac:dyDescent="0.2">
      <c r="A71" s="1" t="s">
        <v>41</v>
      </c>
      <c r="B71" s="147" t="s">
        <v>53</v>
      </c>
      <c r="C71" s="189"/>
    </row>
    <row r="72" spans="1:7" x14ac:dyDescent="0.2">
      <c r="B72" s="32" t="s">
        <v>63</v>
      </c>
      <c r="C72" s="88" t="s">
        <v>65</v>
      </c>
      <c r="D72" s="33"/>
      <c r="E72" s="34" t="s">
        <v>45</v>
      </c>
      <c r="F72" s="88" t="s">
        <v>34</v>
      </c>
      <c r="G72" s="35"/>
    </row>
    <row r="73" spans="1:7" x14ac:dyDescent="0.2">
      <c r="B73" s="36" t="s">
        <v>64</v>
      </c>
      <c r="C73" s="81" t="s">
        <v>65</v>
      </c>
      <c r="E73" s="20" t="s">
        <v>46</v>
      </c>
      <c r="F73" s="81" t="s">
        <v>66</v>
      </c>
      <c r="G73" s="31"/>
    </row>
    <row r="74" spans="1:7" x14ac:dyDescent="0.2">
      <c r="B74" s="36" t="s">
        <v>44</v>
      </c>
      <c r="C74" s="81" t="s">
        <v>65</v>
      </c>
      <c r="E74" s="1" t="s">
        <v>67</v>
      </c>
      <c r="F74" s="81" t="s">
        <v>34</v>
      </c>
      <c r="G74" s="31" t="s">
        <v>68</v>
      </c>
    </row>
    <row r="75" spans="1:7" x14ac:dyDescent="0.2">
      <c r="B75" s="41" t="s">
        <v>42</v>
      </c>
      <c r="C75" s="81" t="s">
        <v>65</v>
      </c>
      <c r="D75" s="1" t="s">
        <v>43</v>
      </c>
      <c r="E75" s="81" t="s">
        <v>34</v>
      </c>
      <c r="G75" s="31"/>
    </row>
    <row r="76" spans="1:7" x14ac:dyDescent="0.2">
      <c r="B76" s="42" t="s">
        <v>69</v>
      </c>
      <c r="C76" s="81" t="s">
        <v>65</v>
      </c>
      <c r="D76" s="1" t="s">
        <v>70</v>
      </c>
      <c r="G76" s="31"/>
    </row>
    <row r="77" spans="1:7" x14ac:dyDescent="0.2">
      <c r="B77" s="42" t="s">
        <v>71</v>
      </c>
      <c r="C77" s="81" t="s">
        <v>65</v>
      </c>
      <c r="E77" s="6" t="s">
        <v>72</v>
      </c>
      <c r="F77" s="86" t="s">
        <v>34</v>
      </c>
      <c r="G77" s="31"/>
    </row>
    <row r="78" spans="1:7" x14ac:dyDescent="0.2">
      <c r="B78" s="42" t="s">
        <v>75</v>
      </c>
      <c r="C78" s="81" t="s">
        <v>155</v>
      </c>
      <c r="D78" s="21"/>
      <c r="E78" s="6" t="str">
        <f>IF(C78="Non","Si non , en quoi ? ","")</f>
        <v/>
      </c>
      <c r="F78" s="136" t="str">
        <f>IF(C78="Non","............................................","")</f>
        <v/>
      </c>
      <c r="G78" s="31"/>
    </row>
    <row r="79" spans="1:7" x14ac:dyDescent="0.2">
      <c r="B79" s="36" t="s">
        <v>73</v>
      </c>
      <c r="C79" s="89" t="s">
        <v>74</v>
      </c>
      <c r="D79" s="4"/>
      <c r="E79" s="6" t="s">
        <v>76</v>
      </c>
      <c r="F79" s="81" t="s">
        <v>156</v>
      </c>
      <c r="G79" s="31"/>
    </row>
    <row r="80" spans="1:7" x14ac:dyDescent="0.2">
      <c r="B80" s="43"/>
      <c r="E80" s="20" t="s">
        <v>77</v>
      </c>
      <c r="F80" s="81" t="s">
        <v>34</v>
      </c>
      <c r="G80" s="31"/>
    </row>
    <row r="81" spans="2:14" x14ac:dyDescent="0.2">
      <c r="B81" s="43"/>
      <c r="E81" s="20" t="s">
        <v>78</v>
      </c>
      <c r="F81" s="81" t="s">
        <v>34</v>
      </c>
      <c r="G81" s="31" t="s">
        <v>79</v>
      </c>
    </row>
    <row r="82" spans="2:14" x14ac:dyDescent="0.2">
      <c r="B82" s="43"/>
      <c r="E82" s="20" t="s">
        <v>80</v>
      </c>
      <c r="F82" s="81" t="s">
        <v>34</v>
      </c>
      <c r="G82" s="31" t="s">
        <v>79</v>
      </c>
    </row>
    <row r="83" spans="2:14" x14ac:dyDescent="0.2">
      <c r="B83" s="43"/>
      <c r="E83" s="20" t="s">
        <v>81</v>
      </c>
      <c r="F83" s="81" t="s">
        <v>34</v>
      </c>
      <c r="G83" s="31" t="s">
        <v>79</v>
      </c>
    </row>
    <row r="84" spans="2:14" x14ac:dyDescent="0.2">
      <c r="B84" s="41" t="s">
        <v>83</v>
      </c>
      <c r="C84" s="81" t="s">
        <v>65</v>
      </c>
      <c r="D84" s="1" t="s">
        <v>82</v>
      </c>
      <c r="E84" s="81" t="s">
        <v>86</v>
      </c>
      <c r="G84" s="31"/>
    </row>
    <row r="85" spans="2:14" x14ac:dyDescent="0.2">
      <c r="B85" s="44" t="s">
        <v>84</v>
      </c>
      <c r="C85" s="87" t="s">
        <v>85</v>
      </c>
      <c r="D85" s="38"/>
      <c r="E85" s="38"/>
      <c r="F85" s="38"/>
      <c r="G85" s="40"/>
    </row>
    <row r="86" spans="2:14" x14ac:dyDescent="0.2">
      <c r="B86" s="20"/>
    </row>
    <row r="87" spans="2:14" x14ac:dyDescent="0.2">
      <c r="B87" s="147" t="s">
        <v>54</v>
      </c>
      <c r="C87" s="149"/>
      <c r="D87" s="148"/>
    </row>
    <row r="88" spans="2:14" x14ac:dyDescent="0.2">
      <c r="B88" s="32" t="s">
        <v>87</v>
      </c>
      <c r="C88" s="88" t="s">
        <v>65</v>
      </c>
      <c r="D88" s="33"/>
      <c r="E88" s="34" t="s">
        <v>63</v>
      </c>
      <c r="F88" s="88" t="s">
        <v>34</v>
      </c>
      <c r="G88" s="35"/>
      <c r="L88" s="93" t="s">
        <v>271</v>
      </c>
    </row>
    <row r="89" spans="2:14" x14ac:dyDescent="0.2">
      <c r="B89" s="36" t="s">
        <v>90</v>
      </c>
      <c r="C89" s="81" t="s">
        <v>65</v>
      </c>
      <c r="E89" s="6" t="s">
        <v>88</v>
      </c>
      <c r="F89" s="81" t="s">
        <v>34</v>
      </c>
      <c r="G89" s="31"/>
      <c r="K89" s="103">
        <f ca="1">TODAY()-3650</f>
        <v>38282</v>
      </c>
      <c r="L89" s="93" t="str">
        <f ca="1">IF(F77&lt;K89,"Pas possible","Oui")</f>
        <v>Oui</v>
      </c>
    </row>
    <row r="90" spans="2:14" x14ac:dyDescent="0.2">
      <c r="B90" s="37" t="s">
        <v>71</v>
      </c>
      <c r="C90" s="87" t="s">
        <v>65</v>
      </c>
      <c r="D90" s="38"/>
      <c r="E90" s="39" t="s">
        <v>89</v>
      </c>
      <c r="F90" s="87" t="s">
        <v>34</v>
      </c>
      <c r="G90" s="40" t="s">
        <v>68</v>
      </c>
    </row>
    <row r="91" spans="2:14" x14ac:dyDescent="0.2">
      <c r="M91" s="94" t="s">
        <v>246</v>
      </c>
      <c r="N91" s="106">
        <v>5</v>
      </c>
    </row>
    <row r="92" spans="2:14" x14ac:dyDescent="0.2">
      <c r="B92" s="9" t="s">
        <v>55</v>
      </c>
      <c r="C92" s="9"/>
      <c r="M92" s="94" t="s">
        <v>247</v>
      </c>
      <c r="N92" s="106">
        <v>5</v>
      </c>
    </row>
    <row r="93" spans="2:14" x14ac:dyDescent="0.2">
      <c r="B93" s="63"/>
      <c r="C93" s="11"/>
      <c r="D93" s="11" t="s">
        <v>157</v>
      </c>
      <c r="E93" s="11"/>
      <c r="F93" s="11"/>
      <c r="G93" s="12"/>
      <c r="L93" s="212" t="s">
        <v>150</v>
      </c>
      <c r="M93" s="212" t="s">
        <v>149</v>
      </c>
      <c r="N93" s="93" t="s">
        <v>151</v>
      </c>
    </row>
    <row r="94" spans="2:14" x14ac:dyDescent="0.2">
      <c r="B94" s="13"/>
      <c r="G94" s="14"/>
      <c r="L94" s="213"/>
      <c r="M94" s="213"/>
    </row>
    <row r="95" spans="2:14" x14ac:dyDescent="0.2">
      <c r="B95" s="150" t="s">
        <v>94</v>
      </c>
      <c r="C95" s="151"/>
      <c r="G95" s="14"/>
      <c r="K95" s="93" t="s">
        <v>239</v>
      </c>
      <c r="L95" s="106"/>
      <c r="M95" s="131">
        <f>+L95*0.271</f>
        <v>0</v>
      </c>
      <c r="N95" s="106">
        <v>50</v>
      </c>
    </row>
    <row r="96" spans="2:14" x14ac:dyDescent="0.2">
      <c r="B96" s="204" t="s">
        <v>141</v>
      </c>
      <c r="C96" s="195"/>
      <c r="G96" s="14"/>
      <c r="J96" s="93" t="str">
        <f>IF(B96="pas de Casco","N","O")</f>
        <v>N</v>
      </c>
      <c r="K96" s="93" t="s">
        <v>240</v>
      </c>
      <c r="L96" s="106"/>
      <c r="M96" s="131">
        <f>+L96*0.2675</f>
        <v>0</v>
      </c>
      <c r="N96" s="106">
        <f>IF(B96="pas de Casco",0,IF(B96="Casco partiel",50,75))</f>
        <v>0</v>
      </c>
    </row>
    <row r="97" spans="2:15" x14ac:dyDescent="0.2">
      <c r="B97" s="29" t="s">
        <v>56</v>
      </c>
      <c r="C97" s="81" t="s">
        <v>93</v>
      </c>
      <c r="E97" s="6" t="s">
        <v>92</v>
      </c>
      <c r="F97" s="81" t="s">
        <v>91</v>
      </c>
      <c r="G97" s="14"/>
      <c r="K97" s="93" t="s">
        <v>241</v>
      </c>
      <c r="L97" s="106"/>
      <c r="M97" s="131">
        <f>+L97*0.1675</f>
        <v>0</v>
      </c>
      <c r="N97" s="106">
        <v>0</v>
      </c>
    </row>
    <row r="98" spans="2:15" x14ac:dyDescent="0.2">
      <c r="B98" s="29" t="s">
        <v>108</v>
      </c>
      <c r="C98" s="81" t="s">
        <v>271</v>
      </c>
      <c r="E98" s="6"/>
      <c r="G98" s="14"/>
      <c r="J98" s="93" t="str">
        <f>IF(C98="pas d'assistance","N","O")</f>
        <v>N</v>
      </c>
      <c r="K98" s="93" t="s">
        <v>243</v>
      </c>
      <c r="L98" s="106"/>
      <c r="M98" s="131">
        <v>3</v>
      </c>
      <c r="N98" s="106">
        <v>0</v>
      </c>
      <c r="O98" s="93" t="s">
        <v>282</v>
      </c>
    </row>
    <row r="99" spans="2:15" x14ac:dyDescent="0.2">
      <c r="B99" s="30" t="s">
        <v>95</v>
      </c>
      <c r="C99" s="81" t="s">
        <v>20</v>
      </c>
      <c r="G99" s="14"/>
      <c r="K99" s="93" t="s">
        <v>242</v>
      </c>
      <c r="L99" s="107">
        <f>IF(C98="Oui",75/1.1675,0)</f>
        <v>0</v>
      </c>
      <c r="M99" s="131">
        <f>+L99*0.1675</f>
        <v>0</v>
      </c>
      <c r="N99" s="106">
        <f>IF(LEFT(C98,3)="pas",0,10)</f>
        <v>0</v>
      </c>
    </row>
    <row r="100" spans="2:15" x14ac:dyDescent="0.2">
      <c r="B100" s="56" t="s">
        <v>96</v>
      </c>
      <c r="C100" s="85" t="s">
        <v>97</v>
      </c>
      <c r="D100" s="16"/>
      <c r="E100" s="16"/>
      <c r="F100" s="16"/>
      <c r="G100" s="17"/>
      <c r="K100" s="93" t="s">
        <v>290</v>
      </c>
      <c r="L100" s="107">
        <f>IF(C106="Non",0,29/1.1675)</f>
        <v>0</v>
      </c>
      <c r="M100" s="131">
        <f>+L100*0.1675</f>
        <v>0</v>
      </c>
      <c r="N100" s="106">
        <f>IF(C106="Non",0,10)</f>
        <v>0</v>
      </c>
    </row>
    <row r="101" spans="2:15" x14ac:dyDescent="0.2">
      <c r="B101" s="23"/>
      <c r="L101" s="93">
        <f>SUM(L95:L100)</f>
        <v>0</v>
      </c>
      <c r="M101" s="137">
        <f>SUM(M95:M100)</f>
        <v>3</v>
      </c>
      <c r="N101" s="93">
        <f>SUM(N95:N100)</f>
        <v>50</v>
      </c>
    </row>
    <row r="102" spans="2:15" x14ac:dyDescent="0.2">
      <c r="B102" s="9" t="s">
        <v>57</v>
      </c>
      <c r="C102" s="9"/>
    </row>
    <row r="103" spans="2:15" ht="31.5" customHeight="1" x14ac:dyDescent="0.2">
      <c r="B103" s="205" t="s">
        <v>129</v>
      </c>
      <c r="C103" s="206"/>
      <c r="D103" s="206"/>
      <c r="E103" s="206"/>
      <c r="F103" s="206"/>
      <c r="G103" s="207"/>
    </row>
    <row r="104" spans="2:15" ht="14.25" customHeight="1" x14ac:dyDescent="0.2">
      <c r="B104" s="58" t="s">
        <v>142</v>
      </c>
      <c r="C104" s="203" t="s">
        <v>143</v>
      </c>
      <c r="D104" s="203"/>
      <c r="E104" s="203"/>
      <c r="F104" s="203"/>
      <c r="G104" s="59"/>
      <c r="L104" s="152"/>
    </row>
    <row r="105" spans="2:15" x14ac:dyDescent="0.2">
      <c r="K105" s="138"/>
      <c r="L105" s="152"/>
    </row>
    <row r="106" spans="2:15" x14ac:dyDescent="0.2">
      <c r="B106" s="9" t="s">
        <v>58</v>
      </c>
      <c r="C106" s="120" t="s">
        <v>20</v>
      </c>
    </row>
    <row r="107" spans="2:15" x14ac:dyDescent="0.2">
      <c r="B107" s="10"/>
      <c r="C107" s="11"/>
      <c r="D107" s="11"/>
      <c r="E107" s="11"/>
      <c r="F107" s="11"/>
      <c r="G107" s="12"/>
    </row>
    <row r="108" spans="2:15" ht="28.5" customHeight="1" x14ac:dyDescent="0.2">
      <c r="B108" s="218" t="s">
        <v>145</v>
      </c>
      <c r="C108" s="219"/>
      <c r="D108" s="219"/>
      <c r="E108" s="219"/>
      <c r="F108" s="219"/>
      <c r="G108" s="26"/>
    </row>
    <row r="109" spans="2:15" x14ac:dyDescent="0.2">
      <c r="B109" s="25" t="s">
        <v>98</v>
      </c>
      <c r="G109" s="14"/>
    </row>
    <row r="110" spans="2:15" x14ac:dyDescent="0.2">
      <c r="B110" s="25" t="s">
        <v>99</v>
      </c>
      <c r="G110" s="14"/>
    </row>
    <row r="111" spans="2:15" x14ac:dyDescent="0.2">
      <c r="B111" s="25" t="s">
        <v>283</v>
      </c>
      <c r="E111" s="121">
        <v>15000</v>
      </c>
      <c r="G111" s="14"/>
    </row>
    <row r="112" spans="2:15" x14ac:dyDescent="0.2">
      <c r="B112" s="25" t="s">
        <v>284</v>
      </c>
      <c r="E112" s="121">
        <v>30000</v>
      </c>
      <c r="G112" s="14"/>
    </row>
    <row r="113" spans="2:16" x14ac:dyDescent="0.2">
      <c r="B113" s="25" t="s">
        <v>285</v>
      </c>
      <c r="E113" s="121">
        <v>90000</v>
      </c>
      <c r="G113" s="14"/>
    </row>
    <row r="114" spans="2:16" x14ac:dyDescent="0.2">
      <c r="B114" s="25" t="s">
        <v>286</v>
      </c>
      <c r="E114" s="121">
        <v>2480</v>
      </c>
      <c r="G114" s="14"/>
    </row>
    <row r="115" spans="2:16" x14ac:dyDescent="0.2">
      <c r="B115" s="57" t="s">
        <v>152</v>
      </c>
      <c r="G115" s="14"/>
    </row>
    <row r="116" spans="2:16" x14ac:dyDescent="0.2">
      <c r="B116" s="13" t="s">
        <v>59</v>
      </c>
      <c r="G116" s="14"/>
    </row>
    <row r="117" spans="2:16" s="60" customFormat="1" ht="26.25" customHeight="1" x14ac:dyDescent="0.2">
      <c r="B117" s="221" t="s">
        <v>153</v>
      </c>
      <c r="C117" s="222"/>
      <c r="D117" s="222"/>
      <c r="E117" s="222"/>
      <c r="F117" s="222"/>
      <c r="G117" s="61"/>
      <c r="J117" s="95"/>
      <c r="K117" s="95"/>
      <c r="L117" s="93"/>
      <c r="M117" s="93"/>
      <c r="N117" s="93"/>
      <c r="O117" s="93"/>
      <c r="P117" s="95"/>
    </row>
    <row r="118" spans="2:16" x14ac:dyDescent="0.2">
      <c r="L118" s="95"/>
      <c r="M118" s="95"/>
      <c r="N118" s="95"/>
      <c r="O118" s="95"/>
    </row>
    <row r="120" spans="2:16" s="22" customFormat="1" x14ac:dyDescent="0.2">
      <c r="B120" s="9" t="s">
        <v>60</v>
      </c>
      <c r="C120" s="9"/>
      <c r="J120" s="93"/>
      <c r="K120" s="93"/>
      <c r="L120" s="93"/>
      <c r="M120" s="93"/>
      <c r="N120" s="93"/>
      <c r="O120" s="93"/>
      <c r="P120" s="93"/>
    </row>
    <row r="121" spans="2:16" ht="60.75" customHeight="1" x14ac:dyDescent="0.2">
      <c r="B121" s="223" t="s">
        <v>144</v>
      </c>
      <c r="C121" s="224"/>
      <c r="D121" s="224"/>
      <c r="E121" s="224"/>
      <c r="F121" s="224"/>
      <c r="G121" s="225"/>
    </row>
    <row r="122" spans="2:16" ht="44.25" customHeight="1" x14ac:dyDescent="0.2">
      <c r="B122" s="218" t="s">
        <v>100</v>
      </c>
      <c r="C122" s="219"/>
      <c r="D122" s="219"/>
      <c r="E122" s="219"/>
      <c r="F122" s="219"/>
      <c r="G122" s="220"/>
    </row>
    <row r="123" spans="2:16" ht="27.75" customHeight="1" x14ac:dyDescent="0.2">
      <c r="B123" s="226" t="s">
        <v>101</v>
      </c>
      <c r="C123" s="227"/>
      <c r="D123" s="227"/>
      <c r="E123" s="227"/>
      <c r="F123" s="227"/>
      <c r="G123" s="228"/>
    </row>
    <row r="124" spans="2:16" ht="69.75" customHeight="1" x14ac:dyDescent="0.2">
      <c r="B124" s="218" t="s">
        <v>107</v>
      </c>
      <c r="C124" s="193"/>
      <c r="D124" s="193"/>
      <c r="E124" s="193"/>
      <c r="F124" s="193"/>
      <c r="G124" s="229"/>
    </row>
    <row r="125" spans="2:16" ht="56.25" customHeight="1" x14ac:dyDescent="0.2">
      <c r="B125" s="226" t="s">
        <v>102</v>
      </c>
      <c r="C125" s="227"/>
      <c r="D125" s="227"/>
      <c r="E125" s="227"/>
      <c r="F125" s="227"/>
      <c r="G125" s="228"/>
    </row>
    <row r="126" spans="2:16" ht="12.75" customHeight="1" x14ac:dyDescent="0.2">
      <c r="B126" s="27"/>
      <c r="C126" s="24"/>
      <c r="D126" s="24"/>
      <c r="E126" s="24"/>
      <c r="F126" s="24"/>
      <c r="G126" s="28"/>
    </row>
    <row r="127" spans="2:16" ht="39" customHeight="1" x14ac:dyDescent="0.2">
      <c r="B127" s="218" t="s">
        <v>103</v>
      </c>
      <c r="C127" s="219"/>
      <c r="D127" s="219"/>
      <c r="E127" s="219"/>
      <c r="F127" s="219"/>
      <c r="G127" s="220"/>
    </row>
    <row r="128" spans="2:16" x14ac:dyDescent="0.2">
      <c r="B128" s="13" t="s">
        <v>106</v>
      </c>
      <c r="G128" s="14"/>
    </row>
    <row r="129" spans="2:16" x14ac:dyDescent="0.2">
      <c r="B129" s="15"/>
      <c r="C129" s="16"/>
      <c r="D129" s="16"/>
      <c r="E129" s="16"/>
      <c r="F129" s="16"/>
      <c r="G129" s="17"/>
    </row>
    <row r="131" spans="2:16" x14ac:dyDescent="0.2">
      <c r="B131" s="1" t="s">
        <v>61</v>
      </c>
    </row>
    <row r="132" spans="2:16" x14ac:dyDescent="0.2">
      <c r="B132" s="20" t="s">
        <v>104</v>
      </c>
      <c r="C132" s="86"/>
      <c r="D132" s="1" t="s">
        <v>27</v>
      </c>
      <c r="E132" s="105"/>
    </row>
    <row r="133" spans="2:16" x14ac:dyDescent="0.2">
      <c r="B133" s="1" t="s">
        <v>62</v>
      </c>
    </row>
    <row r="137" spans="2:16" s="22" customFormat="1" x14ac:dyDescent="0.2">
      <c r="J137" s="93"/>
      <c r="K137" s="93"/>
      <c r="L137" s="93"/>
      <c r="M137" s="93"/>
      <c r="N137" s="93"/>
      <c r="O137" s="93"/>
      <c r="P137" s="93"/>
    </row>
    <row r="138" spans="2:16" s="22" customFormat="1" x14ac:dyDescent="0.2">
      <c r="J138" s="93"/>
      <c r="K138" s="93"/>
      <c r="L138" s="93"/>
      <c r="M138" s="93"/>
      <c r="N138" s="93"/>
      <c r="O138" s="93"/>
      <c r="P138" s="93"/>
    </row>
    <row r="139" spans="2:16" s="22" customFormat="1" x14ac:dyDescent="0.2">
      <c r="J139" s="93"/>
      <c r="K139" s="93"/>
      <c r="L139" s="93"/>
      <c r="M139" s="93"/>
      <c r="N139" s="93"/>
      <c r="O139" s="93"/>
      <c r="P139" s="93"/>
    </row>
    <row r="140" spans="2:16" s="22" customFormat="1" x14ac:dyDescent="0.2">
      <c r="J140" s="93"/>
      <c r="K140" s="93"/>
      <c r="L140" s="93"/>
      <c r="M140" s="93"/>
      <c r="N140" s="93"/>
      <c r="O140" s="93"/>
      <c r="P140" s="93"/>
    </row>
    <row r="141" spans="2:16" s="22" customFormat="1" x14ac:dyDescent="0.2">
      <c r="J141" s="93"/>
      <c r="K141" s="93"/>
      <c r="L141" s="93"/>
      <c r="M141" s="93"/>
      <c r="N141" s="93"/>
      <c r="O141" s="93"/>
      <c r="P141" s="93"/>
    </row>
    <row r="142" spans="2:16" s="22" customFormat="1" x14ac:dyDescent="0.2">
      <c r="J142" s="93"/>
      <c r="K142" s="93"/>
      <c r="L142" s="93"/>
      <c r="M142" s="93"/>
      <c r="N142" s="93"/>
      <c r="O142" s="93"/>
      <c r="P142" s="93"/>
    </row>
    <row r="143" spans="2:16" s="22" customFormat="1" x14ac:dyDescent="0.2">
      <c r="J143" s="93"/>
      <c r="K143" s="93"/>
      <c r="L143" s="93"/>
      <c r="M143" s="93"/>
      <c r="N143" s="93"/>
      <c r="O143" s="93"/>
      <c r="P143" s="93"/>
    </row>
    <row r="144" spans="2:16" s="22" customFormat="1" x14ac:dyDescent="0.2">
      <c r="J144" s="93"/>
      <c r="K144" s="93"/>
      <c r="L144" s="93"/>
      <c r="M144" s="93"/>
      <c r="N144" s="93"/>
      <c r="O144" s="93"/>
      <c r="P144" s="93"/>
    </row>
    <row r="145" spans="2:16" s="22" customFormat="1" x14ac:dyDescent="0.2">
      <c r="J145" s="93"/>
      <c r="K145" s="93"/>
      <c r="L145" s="93"/>
      <c r="M145" s="93"/>
      <c r="N145" s="93"/>
      <c r="O145" s="93"/>
      <c r="P145" s="93"/>
    </row>
    <row r="146" spans="2:16" s="22" customFormat="1" x14ac:dyDescent="0.2">
      <c r="J146" s="93"/>
      <c r="K146" s="93"/>
      <c r="L146" s="93"/>
      <c r="M146" s="93"/>
      <c r="N146" s="93"/>
      <c r="O146" s="93"/>
      <c r="P146" s="93"/>
    </row>
    <row r="147" spans="2:16" s="22" customFormat="1" x14ac:dyDescent="0.2">
      <c r="J147" s="93"/>
      <c r="K147" s="93"/>
      <c r="L147" s="93"/>
      <c r="M147" s="93"/>
      <c r="N147" s="93"/>
      <c r="O147" s="93"/>
      <c r="P147" s="93"/>
    </row>
    <row r="148" spans="2:16" s="22" customFormat="1" ht="16.5" customHeight="1" x14ac:dyDescent="0.2">
      <c r="B148" s="208" t="s">
        <v>307</v>
      </c>
      <c r="C148" s="208"/>
      <c r="D148" s="208"/>
      <c r="E148" s="208"/>
      <c r="F148" s="208"/>
      <c r="G148" s="208"/>
      <c r="J148" s="93"/>
      <c r="K148" s="93"/>
      <c r="L148" s="93"/>
      <c r="M148" s="93"/>
      <c r="N148" s="93"/>
      <c r="O148" s="93"/>
      <c r="P148" s="93"/>
    </row>
    <row r="149" spans="2:16" s="22" customFormat="1" ht="94.5" customHeight="1" x14ac:dyDescent="0.2">
      <c r="B149" s="209" t="s">
        <v>308</v>
      </c>
      <c r="C149" s="210"/>
      <c r="D149" s="210"/>
      <c r="E149" s="210"/>
      <c r="F149" s="211"/>
      <c r="G149" s="108"/>
      <c r="J149" s="93"/>
      <c r="K149" s="93"/>
      <c r="L149" s="93"/>
      <c r="M149" s="93"/>
      <c r="N149" s="93"/>
      <c r="O149" s="93"/>
      <c r="P149" s="93"/>
    </row>
    <row r="150" spans="2:16" s="22" customFormat="1" x14ac:dyDescent="0.2">
      <c r="J150" s="93"/>
      <c r="K150" s="93"/>
      <c r="L150" s="93"/>
      <c r="M150" s="93"/>
      <c r="N150" s="93"/>
      <c r="O150" s="93"/>
      <c r="P150" s="93"/>
    </row>
    <row r="151" spans="2:16" s="22" customFormat="1" x14ac:dyDescent="0.2">
      <c r="J151" s="93"/>
      <c r="K151" s="93"/>
      <c r="L151" s="93"/>
      <c r="M151" s="93"/>
      <c r="N151" s="93"/>
      <c r="O151" s="93"/>
      <c r="P151" s="93"/>
    </row>
    <row r="152" spans="2:16" s="22" customFormat="1" x14ac:dyDescent="0.2">
      <c r="J152" s="93"/>
      <c r="K152" s="93"/>
      <c r="L152" s="93"/>
      <c r="M152" s="93"/>
      <c r="N152" s="93"/>
      <c r="O152" s="93"/>
      <c r="P152" s="93"/>
    </row>
    <row r="153" spans="2:16" s="22" customFormat="1" x14ac:dyDescent="0.2">
      <c r="J153" s="93"/>
      <c r="K153" s="93"/>
      <c r="L153" s="93"/>
      <c r="M153" s="93"/>
      <c r="N153" s="93"/>
      <c r="O153" s="93"/>
      <c r="P153" s="93"/>
    </row>
    <row r="154" spans="2:16" s="22" customFormat="1" x14ac:dyDescent="0.2">
      <c r="J154" s="93"/>
      <c r="K154" s="93"/>
      <c r="L154" s="93"/>
      <c r="M154" s="93"/>
      <c r="N154" s="93"/>
      <c r="O154" s="93"/>
      <c r="P154" s="93"/>
    </row>
    <row r="155" spans="2:16" s="22" customFormat="1" x14ac:dyDescent="0.2">
      <c r="J155" s="93"/>
      <c r="K155" s="93"/>
      <c r="L155" s="93"/>
      <c r="M155" s="93"/>
      <c r="N155" s="93"/>
      <c r="O155" s="93"/>
      <c r="P155" s="93"/>
    </row>
    <row r="156" spans="2:16" s="22" customFormat="1" x14ac:dyDescent="0.2">
      <c r="J156" s="93"/>
      <c r="K156" s="93"/>
      <c r="L156" s="93"/>
      <c r="M156" s="93"/>
      <c r="N156" s="93"/>
      <c r="O156" s="93"/>
      <c r="P156" s="93"/>
    </row>
    <row r="157" spans="2:16" s="22" customFormat="1" x14ac:dyDescent="0.2">
      <c r="J157" s="93"/>
      <c r="K157" s="93"/>
      <c r="L157" s="93"/>
      <c r="M157" s="93"/>
      <c r="N157" s="93"/>
      <c r="O157" s="93"/>
      <c r="P157" s="93"/>
    </row>
    <row r="158" spans="2:16" s="22" customFormat="1" x14ac:dyDescent="0.2">
      <c r="J158" s="93"/>
      <c r="K158" s="93"/>
      <c r="L158" s="93"/>
      <c r="M158" s="93"/>
      <c r="N158" s="93"/>
      <c r="O158" s="93"/>
      <c r="P158" s="93"/>
    </row>
    <row r="159" spans="2:16" s="22" customFormat="1" x14ac:dyDescent="0.2">
      <c r="J159" s="93"/>
      <c r="K159" s="93"/>
      <c r="L159" s="93"/>
      <c r="M159" s="93"/>
      <c r="N159" s="93"/>
      <c r="O159" s="93"/>
      <c r="P159" s="93"/>
    </row>
    <row r="160" spans="2:16" s="22" customFormat="1" x14ac:dyDescent="0.2">
      <c r="J160" s="93"/>
      <c r="K160" s="93"/>
      <c r="L160" s="93"/>
      <c r="M160" s="93"/>
      <c r="N160" s="93"/>
      <c r="O160" s="93"/>
      <c r="P160" s="93"/>
    </row>
    <row r="161" spans="2:16" s="22" customFormat="1" x14ac:dyDescent="0.2">
      <c r="J161" s="93"/>
      <c r="K161" s="93"/>
      <c r="L161" s="93"/>
      <c r="M161" s="93"/>
      <c r="N161" s="93"/>
      <c r="O161" s="93"/>
      <c r="P161" s="93"/>
    </row>
    <row r="162" spans="2:16" s="22" customFormat="1" x14ac:dyDescent="0.2">
      <c r="J162" s="93"/>
      <c r="K162" s="93"/>
      <c r="L162" s="93"/>
      <c r="M162" s="93"/>
      <c r="N162" s="93"/>
      <c r="O162" s="93"/>
      <c r="P162" s="93"/>
    </row>
    <row r="163" spans="2:16" s="22" customFormat="1" x14ac:dyDescent="0.2">
      <c r="J163" s="93"/>
      <c r="K163" s="93"/>
      <c r="L163" s="93"/>
      <c r="M163" s="93"/>
      <c r="N163" s="93"/>
      <c r="O163" s="93"/>
      <c r="P163" s="93"/>
    </row>
    <row r="164" spans="2:16" s="22" customFormat="1" x14ac:dyDescent="0.2">
      <c r="J164" s="93"/>
      <c r="K164" s="93"/>
      <c r="L164" s="93"/>
      <c r="M164" s="93"/>
      <c r="N164" s="93"/>
      <c r="O164" s="93"/>
      <c r="P164" s="93"/>
    </row>
    <row r="166" spans="2:16" ht="31.5" customHeight="1" x14ac:dyDescent="0.2">
      <c r="B166" s="216" t="s">
        <v>105</v>
      </c>
      <c r="C166" s="217"/>
      <c r="D166" s="214" t="s">
        <v>146</v>
      </c>
      <c r="E166" s="215"/>
      <c r="F166" s="214" t="s">
        <v>147</v>
      </c>
      <c r="G166" s="215"/>
    </row>
  </sheetData>
  <sheetProtection password="F871" sheet="1" objects="1" scenarios="1" selectLockedCells="1"/>
  <dataConsolidate/>
  <mergeCells count="28">
    <mergeCell ref="B148:G148"/>
    <mergeCell ref="B149:F149"/>
    <mergeCell ref="M93:M94"/>
    <mergeCell ref="L93:L94"/>
    <mergeCell ref="F166:G166"/>
    <mergeCell ref="B166:C166"/>
    <mergeCell ref="D166:E166"/>
    <mergeCell ref="B127:G127"/>
    <mergeCell ref="B117:F117"/>
    <mergeCell ref="B121:G121"/>
    <mergeCell ref="B122:G122"/>
    <mergeCell ref="B123:G123"/>
    <mergeCell ref="B124:G124"/>
    <mergeCell ref="B125:G125"/>
    <mergeCell ref="B108:F108"/>
    <mergeCell ref="B41:C41"/>
    <mergeCell ref="C69:F69"/>
    <mergeCell ref="C104:F104"/>
    <mergeCell ref="B96:C96"/>
    <mergeCell ref="B103:G103"/>
    <mergeCell ref="B2:G2"/>
    <mergeCell ref="B32:D32"/>
    <mergeCell ref="E16:F16"/>
    <mergeCell ref="E17:F17"/>
    <mergeCell ref="C18:D18"/>
    <mergeCell ref="E7:G7"/>
    <mergeCell ref="B7:C7"/>
    <mergeCell ref="B14:C14"/>
  </mergeCells>
  <dataValidations count="14">
    <dataValidation type="list" allowBlank="1" showInputMessage="1" showErrorMessage="1" sqref="C8">
      <formula1>"Nouvelle Affaire, Avenant"</formula1>
    </dataValidation>
    <dataValidation type="list" allowBlank="1" showInputMessage="1" showErrorMessage="1" sqref="E34:F34 E41:F42 E44:F44 E46:F46 E49:F49 E51:F51 F65:F68 C78 C99 F15">
      <formula1>"Oui,Non"</formula1>
    </dataValidation>
    <dataValidation type="list" allowBlank="1" showInputMessage="1" showErrorMessage="1" sqref="E32:F32">
      <mc:AlternateContent xmlns:x12ac="http://schemas.microsoft.com/office/spreadsheetml/2011/1/ac" xmlns:mc="http://schemas.openxmlformats.org/markup-compatibility/2006">
        <mc:Choice Requires="x12ac">
          <x12ac:list>"Oui, précisez", Non</x12ac:list>
        </mc:Choice>
        <mc:Fallback>
          <formula1>"Oui, précisez, Non"</formula1>
        </mc:Fallback>
      </mc:AlternateContent>
    </dataValidation>
    <dataValidation type="list" allowBlank="1" showInputMessage="1" showErrorMessage="1" sqref="B15">
      <formula1>"M,Mme,Mlle,SA,SPRL,Autres:"</formula1>
    </dataValidation>
    <dataValidation type="list" allowBlank="1" showInputMessage="1" showErrorMessage="1" sqref="F73">
      <mc:AlternateContent xmlns:x12ac="http://schemas.microsoft.com/office/spreadsheetml/2011/1/ac" xmlns:mc="http://schemas.openxmlformats.org/markup-compatibility/2006">
        <mc:Choice Requires="x12ac">
          <x12ac:list>"Voiture, Camionnette", Minibus, Moto 2 roues,Cyclomoteur classe A, Cyclomoteur Classe B, Cyclomoteur non defini, vehicule automobile de Camping, Tracteur Agricole, Oldtimmer</x12ac:list>
        </mc:Choice>
        <mc:Fallback>
          <formula1>"Voiture, Camionnette, Minibus, Moto 2 roues,Cyclomoteur classe A, Cyclomoteur Classe B, Cyclomoteur non defini, vehicule automobile de Camping, Tracteur Agricole, Oldtimmer"</formula1>
        </mc:Fallback>
      </mc:AlternateContent>
    </dataValidation>
    <dataValidation type="list" allowBlank="1" showInputMessage="1" showErrorMessage="1" sqref="C79">
      <formula1>"Essence, Gazoil, LPG"</formula1>
    </dataValidation>
    <dataValidation type="list" allowBlank="1" showInputMessage="1" showErrorMessage="1" sqref="F79">
      <formula1>"Voiture particuliere, usage mixte, de sport, cabriolet, 4x4"</formula1>
    </dataValidation>
    <dataValidation type="list" allowBlank="1" showInputMessage="1" showErrorMessage="1" sqref="C85:C86">
      <formula1>"Assuralia, Origine"</formula1>
    </dataValidation>
    <dataValidation type="list" allowBlank="1" showInputMessage="1" showErrorMessage="1" sqref="F97:F98">
      <formula1>"pas de franchise, 2% minimum de 250€,5% minimum de 500€, 10% minimum de 750€"</formula1>
    </dataValidation>
    <dataValidation type="list" allowBlank="1" showInputMessage="1" showErrorMessage="1" sqref="B96">
      <formula1>"pas de Casco, Casco partiel, Casco Complet (partiel+dégats matèriels)"</formula1>
    </dataValidation>
    <dataValidation type="list" allowBlank="1" showInputMessage="1" showErrorMessage="1" sqref="C100">
      <formula1>"Non assujetti,Assujetti à 50%,Assujetti à 100%"</formula1>
    </dataValidation>
    <dataValidation type="list" allowBlank="1" showInputMessage="1" showErrorMessage="1" sqref="C97">
      <formula1>"Réelle,Fonctionnelle,Agréée 6mois,Agréée 12 mois,Agréée 24 mois"</formula1>
    </dataValidation>
    <dataValidation type="list" allowBlank="1" showInputMessage="1" showErrorMessage="1" sqref="C98">
      <formula1>$L$88:$L$89</formula1>
    </dataValidation>
    <dataValidation type="list" showInputMessage="1" showErrorMessage="1" sqref="C106">
      <formula1>"oui je désire cette garantie,Non"</formula1>
    </dataValidation>
  </dataValidations>
  <pageMargins left="0.70866141732283472" right="0.70866141732283472" top="0.78740157480314965" bottom="0.94488188976377963" header="0.31496062992125984" footer="0.31496062992125984"/>
  <pageSetup paperSize="9" scale="73" fitToHeight="0" orientation="portrait" horizontalDpi="1200" verticalDpi="1200" r:id="rId1"/>
  <headerFooter>
    <oddHeader>&amp;L&amp;G&amp;RProposition  d’assurance Printemps Auto</oddHeader>
    <oddFooter>&amp;LIBS Europe SA
Route de Luxembourg 68
4972 Dippach (GDL)
CAA 2005CM014&amp;CTel : +32 4 2597672
Fax : + 32 4 2597644
affaires@ibseurope.com
RC Lucembourg B108838&amp;RBelfius 068/2436068-37
IBAN BE35 0682 4360 6837
BIC: GKCCBEBB</oddFooter>
  </headerFooter>
  <rowBreaks count="2" manualBreakCount="2">
    <brk id="61" max="7" man="1"/>
    <brk id="118" max="16383" man="1"/>
  </rowBreaks>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5:F48"/>
  <sheetViews>
    <sheetView showGridLines="0" showRowColHeaders="0" topLeftCell="A25" zoomScaleNormal="100" zoomScaleSheetLayoutView="115" workbookViewId="0">
      <selection activeCell="B29" sqref="B29:F29"/>
    </sheetView>
  </sheetViews>
  <sheetFormatPr baseColWidth="10" defaultRowHeight="12.75" x14ac:dyDescent="0.2"/>
  <cols>
    <col min="1" max="1" width="6" customWidth="1"/>
    <col min="2" max="6" width="16" customWidth="1"/>
    <col min="7" max="7" width="5" customWidth="1"/>
    <col min="8" max="8" width="12" customWidth="1"/>
  </cols>
  <sheetData>
    <row r="5" spans="2:6" x14ac:dyDescent="0.2">
      <c r="E5" t="str">
        <f>+proposition!E16</f>
        <v>……………………………………………………………………..</v>
      </c>
    </row>
    <row r="6" spans="2:6" x14ac:dyDescent="0.2">
      <c r="E6" t="str">
        <f>+proposition!C18</f>
        <v>………………………………………….</v>
      </c>
    </row>
    <row r="7" spans="2:6" x14ac:dyDescent="0.2">
      <c r="E7" t="str">
        <f>proposition!F18&amp;" "&amp;proposition!C19</f>
        <v>………. ……………………………</v>
      </c>
    </row>
    <row r="12" spans="2:6" x14ac:dyDescent="0.2">
      <c r="B12" s="191" t="s">
        <v>124</v>
      </c>
      <c r="C12" s="191"/>
      <c r="D12" s="191"/>
      <c r="E12" s="191"/>
      <c r="F12" s="191"/>
    </row>
    <row r="14" spans="2:6" x14ac:dyDescent="0.2">
      <c r="E14" s="64" t="s">
        <v>158</v>
      </c>
      <c r="F14" s="65">
        <f ca="1">TODAY()</f>
        <v>41932</v>
      </c>
    </row>
    <row r="16" spans="2:6" x14ac:dyDescent="0.2">
      <c r="B16" s="22" t="s">
        <v>114</v>
      </c>
      <c r="C16" s="108" t="str">
        <f>"OFPRA"&amp; TEXT(proposition!E132,"aaaammjj")&amp;proposition!F8</f>
        <v>OFPRA19000100.............................................</v>
      </c>
    </row>
    <row r="18" spans="2:6" ht="26.25" customHeight="1" x14ac:dyDescent="0.2">
      <c r="B18" s="193" t="s">
        <v>115</v>
      </c>
      <c r="C18" s="193"/>
      <c r="D18" s="193"/>
      <c r="E18" s="193"/>
      <c r="F18" s="193"/>
    </row>
    <row r="20" spans="2:6" x14ac:dyDescent="0.2">
      <c r="B20" s="22" t="s">
        <v>116</v>
      </c>
      <c r="C20" t="str">
        <f>+proposition!E16</f>
        <v>……………………………………………………………………..</v>
      </c>
    </row>
    <row r="21" spans="2:6" x14ac:dyDescent="0.2">
      <c r="B21" s="22" t="s">
        <v>117</v>
      </c>
      <c r="C21" t="str">
        <f>+proposition!C72&amp;" "&amp;proposition!F72&amp;" "&amp;proposition!C77</f>
        <v>............................................ .................................................... ............................................</v>
      </c>
    </row>
    <row r="23" spans="2:6" x14ac:dyDescent="0.2">
      <c r="B23" s="22" t="s">
        <v>118</v>
      </c>
    </row>
    <row r="24" spans="2:6" x14ac:dyDescent="0.2">
      <c r="B24" s="6" t="s">
        <v>121</v>
      </c>
      <c r="C24" s="399">
        <f>+proposition!L101</f>
        <v>0</v>
      </c>
    </row>
    <row r="25" spans="2:6" x14ac:dyDescent="0.2">
      <c r="B25" s="6" t="s">
        <v>119</v>
      </c>
      <c r="C25" s="400">
        <f>+proposition!M101+proposition!N101</f>
        <v>53</v>
      </c>
    </row>
    <row r="26" spans="2:6" x14ac:dyDescent="0.2">
      <c r="B26" s="50" t="s">
        <v>120</v>
      </c>
      <c r="C26" s="401">
        <f>+C24+C25</f>
        <v>53</v>
      </c>
    </row>
    <row r="28" spans="2:6" ht="29.25" customHeight="1" x14ac:dyDescent="0.2">
      <c r="B28" s="193" t="str">
        <f>"Le montant est à verser sur le N° de compte BE21 0689 0113 7303 en mentionnant la communication suivante : "&amp;offre!C16</f>
        <v>Le montant est à verser sur le N° de compte BE21 0689 0113 7303 en mentionnant la communication suivante : OFPRA19000100.............................................</v>
      </c>
      <c r="C28" s="193"/>
      <c r="D28" s="193"/>
      <c r="E28" s="193"/>
      <c r="F28" s="193"/>
    </row>
    <row r="29" spans="2:6" ht="27" customHeight="1" x14ac:dyDescent="0.2">
      <c r="B29" s="193" t="s">
        <v>297</v>
      </c>
      <c r="C29" s="193"/>
      <c r="D29" s="193"/>
      <c r="E29" s="193"/>
      <c r="F29" s="193"/>
    </row>
    <row r="31" spans="2:6" ht="27" customHeight="1" x14ac:dyDescent="0.2">
      <c r="B31" s="232" t="s">
        <v>122</v>
      </c>
      <c r="C31" s="232"/>
      <c r="D31" s="232"/>
      <c r="E31" s="232"/>
      <c r="F31" s="232"/>
    </row>
    <row r="32" spans="2:6" ht="42.75" customHeight="1" x14ac:dyDescent="0.2">
      <c r="B32" s="193" t="s">
        <v>305</v>
      </c>
      <c r="C32" s="193"/>
      <c r="D32" s="193"/>
      <c r="E32" s="193"/>
      <c r="F32" s="193"/>
    </row>
    <row r="33" spans="2:6" x14ac:dyDescent="0.2">
      <c r="B33" s="231" t="s">
        <v>306</v>
      </c>
      <c r="C33" s="231"/>
      <c r="D33" s="231"/>
      <c r="E33" s="231"/>
      <c r="F33" s="231"/>
    </row>
    <row r="35" spans="2:6" ht="28.5" customHeight="1" x14ac:dyDescent="0.2">
      <c r="B35" s="193" t="s">
        <v>268</v>
      </c>
      <c r="C35" s="193"/>
      <c r="D35" s="193"/>
      <c r="E35" s="193"/>
      <c r="F35" s="193"/>
    </row>
    <row r="37" spans="2:6" ht="40.5" customHeight="1" x14ac:dyDescent="0.2">
      <c r="B37" s="193" t="s">
        <v>123</v>
      </c>
      <c r="C37" s="193"/>
      <c r="D37" s="193"/>
      <c r="E37" s="193"/>
      <c r="F37" s="193"/>
    </row>
    <row r="38" spans="2:6" x14ac:dyDescent="0.2">
      <c r="B38" s="22" t="s">
        <v>298</v>
      </c>
    </row>
    <row r="39" spans="2:6" x14ac:dyDescent="0.2">
      <c r="B39" s="22" t="s">
        <v>269</v>
      </c>
    </row>
    <row r="42" spans="2:6" ht="28.5" customHeight="1" x14ac:dyDescent="0.2">
      <c r="E42" s="230" t="s">
        <v>159</v>
      </c>
      <c r="F42" s="230"/>
    </row>
    <row r="47" spans="2:6" x14ac:dyDescent="0.2">
      <c r="B47" s="22" t="s">
        <v>125</v>
      </c>
    </row>
    <row r="48" spans="2:6" x14ac:dyDescent="0.2">
      <c r="B48" s="22" t="s">
        <v>126</v>
      </c>
    </row>
  </sheetData>
  <sheetProtection sheet="1" objects="1" scenarios="1" selectLockedCells="1"/>
  <mergeCells count="10">
    <mergeCell ref="E42:F42"/>
    <mergeCell ref="B33:F33"/>
    <mergeCell ref="B35:F35"/>
    <mergeCell ref="B37:F37"/>
    <mergeCell ref="B12:F12"/>
    <mergeCell ref="B18:F18"/>
    <mergeCell ref="B28:F28"/>
    <mergeCell ref="B29:F29"/>
    <mergeCell ref="B31:F31"/>
    <mergeCell ref="B32:F32"/>
  </mergeCells>
  <pageMargins left="0.70866141732283472" right="0.70866141732283472" top="0.94488188976377963" bottom="1.1417322834645669" header="0.31496062992125984" footer="0.31496062992125984"/>
  <pageSetup paperSize="9" scale="91" orientation="portrait"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T54"/>
  <sheetViews>
    <sheetView showGridLines="0" showRowColHeaders="0" topLeftCell="A8" zoomScaleNormal="100" zoomScaleSheetLayoutView="100" workbookViewId="0">
      <selection activeCell="D8" sqref="D8:E8"/>
    </sheetView>
  </sheetViews>
  <sheetFormatPr baseColWidth="10" defaultRowHeight="15" x14ac:dyDescent="0.25"/>
  <cols>
    <col min="1" max="1" width="5.6640625" style="66" customWidth="1"/>
    <col min="2" max="2" width="12.5" style="66" customWidth="1"/>
    <col min="3" max="3" width="10.33203125" style="66" customWidth="1"/>
    <col min="4" max="4" width="16" style="66" customWidth="1"/>
    <col min="5" max="5" width="9.33203125" style="66" customWidth="1"/>
    <col min="6" max="6" width="4.6640625" style="66" customWidth="1"/>
    <col min="7" max="7" width="15.6640625" style="66" customWidth="1"/>
    <col min="8" max="8" width="11.5" style="66" bestFit="1" customWidth="1"/>
    <col min="9" max="9" width="14" style="66" customWidth="1"/>
    <col min="10" max="10" width="14.1640625" style="66" customWidth="1"/>
    <col min="11" max="11" width="7.33203125" style="66" customWidth="1"/>
    <col min="12" max="12" width="7.6640625" style="66" customWidth="1"/>
    <col min="13" max="14" width="12" style="66"/>
    <col min="15" max="15" width="11.1640625" style="66" customWidth="1"/>
    <col min="16" max="16" width="18" style="66" customWidth="1"/>
    <col min="17" max="17" width="15.83203125" style="66" customWidth="1"/>
    <col min="18" max="18" width="13.6640625" style="66" customWidth="1"/>
    <col min="19" max="256" width="12" style="66"/>
    <col min="257" max="257" width="12.5" style="66" customWidth="1"/>
    <col min="258" max="258" width="10.33203125" style="66" customWidth="1"/>
    <col min="259" max="260" width="9.33203125" style="66" customWidth="1"/>
    <col min="261" max="261" width="4.6640625" style="66" customWidth="1"/>
    <col min="262" max="262" width="15.6640625" style="66" customWidth="1"/>
    <col min="263" max="263" width="10.83203125" style="66" customWidth="1"/>
    <col min="264" max="264" width="15" style="66" customWidth="1"/>
    <col min="265" max="265" width="12.6640625" style="66" customWidth="1"/>
    <col min="266" max="266" width="9.5" style="66" customWidth="1"/>
    <col min="267" max="512" width="12" style="66"/>
    <col min="513" max="513" width="12.5" style="66" customWidth="1"/>
    <col min="514" max="514" width="10.33203125" style="66" customWidth="1"/>
    <col min="515" max="516" width="9.33203125" style="66" customWidth="1"/>
    <col min="517" max="517" width="4.6640625" style="66" customWidth="1"/>
    <col min="518" max="518" width="15.6640625" style="66" customWidth="1"/>
    <col min="519" max="519" width="10.83203125" style="66" customWidth="1"/>
    <col min="520" max="520" width="15" style="66" customWidth="1"/>
    <col min="521" max="521" width="12.6640625" style="66" customWidth="1"/>
    <col min="522" max="522" width="9.5" style="66" customWidth="1"/>
    <col min="523" max="768" width="12" style="66"/>
    <col min="769" max="769" width="12.5" style="66" customWidth="1"/>
    <col min="770" max="770" width="10.33203125" style="66" customWidth="1"/>
    <col min="771" max="772" width="9.33203125" style="66" customWidth="1"/>
    <col min="773" max="773" width="4.6640625" style="66" customWidth="1"/>
    <col min="774" max="774" width="15.6640625" style="66" customWidth="1"/>
    <col min="775" max="775" width="10.83203125" style="66" customWidth="1"/>
    <col min="776" max="776" width="15" style="66" customWidth="1"/>
    <col min="777" max="777" width="12.6640625" style="66" customWidth="1"/>
    <col min="778" max="778" width="9.5" style="66" customWidth="1"/>
    <col min="779" max="1024" width="12" style="66"/>
    <col min="1025" max="1025" width="12.5" style="66" customWidth="1"/>
    <col min="1026" max="1026" width="10.33203125" style="66" customWidth="1"/>
    <col min="1027" max="1028" width="9.33203125" style="66" customWidth="1"/>
    <col min="1029" max="1029" width="4.6640625" style="66" customWidth="1"/>
    <col min="1030" max="1030" width="15.6640625" style="66" customWidth="1"/>
    <col min="1031" max="1031" width="10.83203125" style="66" customWidth="1"/>
    <col min="1032" max="1032" width="15" style="66" customWidth="1"/>
    <col min="1033" max="1033" width="12.6640625" style="66" customWidth="1"/>
    <col min="1034" max="1034" width="9.5" style="66" customWidth="1"/>
    <col min="1035" max="1280" width="12" style="66"/>
    <col min="1281" max="1281" width="12.5" style="66" customWidth="1"/>
    <col min="1282" max="1282" width="10.33203125" style="66" customWidth="1"/>
    <col min="1283" max="1284" width="9.33203125" style="66" customWidth="1"/>
    <col min="1285" max="1285" width="4.6640625" style="66" customWidth="1"/>
    <col min="1286" max="1286" width="15.6640625" style="66" customWidth="1"/>
    <col min="1287" max="1287" width="10.83203125" style="66" customWidth="1"/>
    <col min="1288" max="1288" width="15" style="66" customWidth="1"/>
    <col min="1289" max="1289" width="12.6640625" style="66" customWidth="1"/>
    <col min="1290" max="1290" width="9.5" style="66" customWidth="1"/>
    <col min="1291" max="1536" width="12" style="66"/>
    <col min="1537" max="1537" width="12.5" style="66" customWidth="1"/>
    <col min="1538" max="1538" width="10.33203125" style="66" customWidth="1"/>
    <col min="1539" max="1540" width="9.33203125" style="66" customWidth="1"/>
    <col min="1541" max="1541" width="4.6640625" style="66" customWidth="1"/>
    <col min="1542" max="1542" width="15.6640625" style="66" customWidth="1"/>
    <col min="1543" max="1543" width="10.83203125" style="66" customWidth="1"/>
    <col min="1544" max="1544" width="15" style="66" customWidth="1"/>
    <col min="1545" max="1545" width="12.6640625" style="66" customWidth="1"/>
    <col min="1546" max="1546" width="9.5" style="66" customWidth="1"/>
    <col min="1547" max="1792" width="12" style="66"/>
    <col min="1793" max="1793" width="12.5" style="66" customWidth="1"/>
    <col min="1794" max="1794" width="10.33203125" style="66" customWidth="1"/>
    <col min="1795" max="1796" width="9.33203125" style="66" customWidth="1"/>
    <col min="1797" max="1797" width="4.6640625" style="66" customWidth="1"/>
    <col min="1798" max="1798" width="15.6640625" style="66" customWidth="1"/>
    <col min="1799" max="1799" width="10.83203125" style="66" customWidth="1"/>
    <col min="1800" max="1800" width="15" style="66" customWidth="1"/>
    <col min="1801" max="1801" width="12.6640625" style="66" customWidth="1"/>
    <col min="1802" max="1802" width="9.5" style="66" customWidth="1"/>
    <col min="1803" max="2048" width="12" style="66"/>
    <col min="2049" max="2049" width="12.5" style="66" customWidth="1"/>
    <col min="2050" max="2050" width="10.33203125" style="66" customWidth="1"/>
    <col min="2051" max="2052" width="9.33203125" style="66" customWidth="1"/>
    <col min="2053" max="2053" width="4.6640625" style="66" customWidth="1"/>
    <col min="2054" max="2054" width="15.6640625" style="66" customWidth="1"/>
    <col min="2055" max="2055" width="10.83203125" style="66" customWidth="1"/>
    <col min="2056" max="2056" width="15" style="66" customWidth="1"/>
    <col min="2057" max="2057" width="12.6640625" style="66" customWidth="1"/>
    <col min="2058" max="2058" width="9.5" style="66" customWidth="1"/>
    <col min="2059" max="2304" width="12" style="66"/>
    <col min="2305" max="2305" width="12.5" style="66" customWidth="1"/>
    <col min="2306" max="2306" width="10.33203125" style="66" customWidth="1"/>
    <col min="2307" max="2308" width="9.33203125" style="66" customWidth="1"/>
    <col min="2309" max="2309" width="4.6640625" style="66" customWidth="1"/>
    <col min="2310" max="2310" width="15.6640625" style="66" customWidth="1"/>
    <col min="2311" max="2311" width="10.83203125" style="66" customWidth="1"/>
    <col min="2312" max="2312" width="15" style="66" customWidth="1"/>
    <col min="2313" max="2313" width="12.6640625" style="66" customWidth="1"/>
    <col min="2314" max="2314" width="9.5" style="66" customWidth="1"/>
    <col min="2315" max="2560" width="12" style="66"/>
    <col min="2561" max="2561" width="12.5" style="66" customWidth="1"/>
    <col min="2562" max="2562" width="10.33203125" style="66" customWidth="1"/>
    <col min="2563" max="2564" width="9.33203125" style="66" customWidth="1"/>
    <col min="2565" max="2565" width="4.6640625" style="66" customWidth="1"/>
    <col min="2566" max="2566" width="15.6640625" style="66" customWidth="1"/>
    <col min="2567" max="2567" width="10.83203125" style="66" customWidth="1"/>
    <col min="2568" max="2568" width="15" style="66" customWidth="1"/>
    <col min="2569" max="2569" width="12.6640625" style="66" customWidth="1"/>
    <col min="2570" max="2570" width="9.5" style="66" customWidth="1"/>
    <col min="2571" max="2816" width="12" style="66"/>
    <col min="2817" max="2817" width="12.5" style="66" customWidth="1"/>
    <col min="2818" max="2818" width="10.33203125" style="66" customWidth="1"/>
    <col min="2819" max="2820" width="9.33203125" style="66" customWidth="1"/>
    <col min="2821" max="2821" width="4.6640625" style="66" customWidth="1"/>
    <col min="2822" max="2822" width="15.6640625" style="66" customWidth="1"/>
    <col min="2823" max="2823" width="10.83203125" style="66" customWidth="1"/>
    <col min="2824" max="2824" width="15" style="66" customWidth="1"/>
    <col min="2825" max="2825" width="12.6640625" style="66" customWidth="1"/>
    <col min="2826" max="2826" width="9.5" style="66" customWidth="1"/>
    <col min="2827" max="3072" width="12" style="66"/>
    <col min="3073" max="3073" width="12.5" style="66" customWidth="1"/>
    <col min="3074" max="3074" width="10.33203125" style="66" customWidth="1"/>
    <col min="3075" max="3076" width="9.33203125" style="66" customWidth="1"/>
    <col min="3077" max="3077" width="4.6640625" style="66" customWidth="1"/>
    <col min="3078" max="3078" width="15.6640625" style="66" customWidth="1"/>
    <col min="3079" max="3079" width="10.83203125" style="66" customWidth="1"/>
    <col min="3080" max="3080" width="15" style="66" customWidth="1"/>
    <col min="3081" max="3081" width="12.6640625" style="66" customWidth="1"/>
    <col min="3082" max="3082" width="9.5" style="66" customWidth="1"/>
    <col min="3083" max="3328" width="12" style="66"/>
    <col min="3329" max="3329" width="12.5" style="66" customWidth="1"/>
    <col min="3330" max="3330" width="10.33203125" style="66" customWidth="1"/>
    <col min="3331" max="3332" width="9.33203125" style="66" customWidth="1"/>
    <col min="3333" max="3333" width="4.6640625" style="66" customWidth="1"/>
    <col min="3334" max="3334" width="15.6640625" style="66" customWidth="1"/>
    <col min="3335" max="3335" width="10.83203125" style="66" customWidth="1"/>
    <col min="3336" max="3336" width="15" style="66" customWidth="1"/>
    <col min="3337" max="3337" width="12.6640625" style="66" customWidth="1"/>
    <col min="3338" max="3338" width="9.5" style="66" customWidth="1"/>
    <col min="3339" max="3584" width="12" style="66"/>
    <col min="3585" max="3585" width="12.5" style="66" customWidth="1"/>
    <col min="3586" max="3586" width="10.33203125" style="66" customWidth="1"/>
    <col min="3587" max="3588" width="9.33203125" style="66" customWidth="1"/>
    <col min="3589" max="3589" width="4.6640625" style="66" customWidth="1"/>
    <col min="3590" max="3590" width="15.6640625" style="66" customWidth="1"/>
    <col min="3591" max="3591" width="10.83203125" style="66" customWidth="1"/>
    <col min="3592" max="3592" width="15" style="66" customWidth="1"/>
    <col min="3593" max="3593" width="12.6640625" style="66" customWidth="1"/>
    <col min="3594" max="3594" width="9.5" style="66" customWidth="1"/>
    <col min="3595" max="3840" width="12" style="66"/>
    <col min="3841" max="3841" width="12.5" style="66" customWidth="1"/>
    <col min="3842" max="3842" width="10.33203125" style="66" customWidth="1"/>
    <col min="3843" max="3844" width="9.33203125" style="66" customWidth="1"/>
    <col min="3845" max="3845" width="4.6640625" style="66" customWidth="1"/>
    <col min="3846" max="3846" width="15.6640625" style="66" customWidth="1"/>
    <col min="3847" max="3847" width="10.83203125" style="66" customWidth="1"/>
    <col min="3848" max="3848" width="15" style="66" customWidth="1"/>
    <col min="3849" max="3849" width="12.6640625" style="66" customWidth="1"/>
    <col min="3850" max="3850" width="9.5" style="66" customWidth="1"/>
    <col min="3851" max="4096" width="12" style="66"/>
    <col min="4097" max="4097" width="12.5" style="66" customWidth="1"/>
    <col min="4098" max="4098" width="10.33203125" style="66" customWidth="1"/>
    <col min="4099" max="4100" width="9.33203125" style="66" customWidth="1"/>
    <col min="4101" max="4101" width="4.6640625" style="66" customWidth="1"/>
    <col min="4102" max="4102" width="15.6640625" style="66" customWidth="1"/>
    <col min="4103" max="4103" width="10.83203125" style="66" customWidth="1"/>
    <col min="4104" max="4104" width="15" style="66" customWidth="1"/>
    <col min="4105" max="4105" width="12.6640625" style="66" customWidth="1"/>
    <col min="4106" max="4106" width="9.5" style="66" customWidth="1"/>
    <col min="4107" max="4352" width="12" style="66"/>
    <col min="4353" max="4353" width="12.5" style="66" customWidth="1"/>
    <col min="4354" max="4354" width="10.33203125" style="66" customWidth="1"/>
    <col min="4355" max="4356" width="9.33203125" style="66" customWidth="1"/>
    <col min="4357" max="4357" width="4.6640625" style="66" customWidth="1"/>
    <col min="4358" max="4358" width="15.6640625" style="66" customWidth="1"/>
    <col min="4359" max="4359" width="10.83203125" style="66" customWidth="1"/>
    <col min="4360" max="4360" width="15" style="66" customWidth="1"/>
    <col min="4361" max="4361" width="12.6640625" style="66" customWidth="1"/>
    <col min="4362" max="4362" width="9.5" style="66" customWidth="1"/>
    <col min="4363" max="4608" width="12" style="66"/>
    <col min="4609" max="4609" width="12.5" style="66" customWidth="1"/>
    <col min="4610" max="4610" width="10.33203125" style="66" customWidth="1"/>
    <col min="4611" max="4612" width="9.33203125" style="66" customWidth="1"/>
    <col min="4613" max="4613" width="4.6640625" style="66" customWidth="1"/>
    <col min="4614" max="4614" width="15.6640625" style="66" customWidth="1"/>
    <col min="4615" max="4615" width="10.83203125" style="66" customWidth="1"/>
    <col min="4616" max="4616" width="15" style="66" customWidth="1"/>
    <col min="4617" max="4617" width="12.6640625" style="66" customWidth="1"/>
    <col min="4618" max="4618" width="9.5" style="66" customWidth="1"/>
    <col min="4619" max="4864" width="12" style="66"/>
    <col min="4865" max="4865" width="12.5" style="66" customWidth="1"/>
    <col min="4866" max="4866" width="10.33203125" style="66" customWidth="1"/>
    <col min="4867" max="4868" width="9.33203125" style="66" customWidth="1"/>
    <col min="4869" max="4869" width="4.6640625" style="66" customWidth="1"/>
    <col min="4870" max="4870" width="15.6640625" style="66" customWidth="1"/>
    <col min="4871" max="4871" width="10.83203125" style="66" customWidth="1"/>
    <col min="4872" max="4872" width="15" style="66" customWidth="1"/>
    <col min="4873" max="4873" width="12.6640625" style="66" customWidth="1"/>
    <col min="4874" max="4874" width="9.5" style="66" customWidth="1"/>
    <col min="4875" max="5120" width="12" style="66"/>
    <col min="5121" max="5121" width="12.5" style="66" customWidth="1"/>
    <col min="5122" max="5122" width="10.33203125" style="66" customWidth="1"/>
    <col min="5123" max="5124" width="9.33203125" style="66" customWidth="1"/>
    <col min="5125" max="5125" width="4.6640625" style="66" customWidth="1"/>
    <col min="5126" max="5126" width="15.6640625" style="66" customWidth="1"/>
    <col min="5127" max="5127" width="10.83203125" style="66" customWidth="1"/>
    <col min="5128" max="5128" width="15" style="66" customWidth="1"/>
    <col min="5129" max="5129" width="12.6640625" style="66" customWidth="1"/>
    <col min="5130" max="5130" width="9.5" style="66" customWidth="1"/>
    <col min="5131" max="5376" width="12" style="66"/>
    <col min="5377" max="5377" width="12.5" style="66" customWidth="1"/>
    <col min="5378" max="5378" width="10.33203125" style="66" customWidth="1"/>
    <col min="5379" max="5380" width="9.33203125" style="66" customWidth="1"/>
    <col min="5381" max="5381" width="4.6640625" style="66" customWidth="1"/>
    <col min="5382" max="5382" width="15.6640625" style="66" customWidth="1"/>
    <col min="5383" max="5383" width="10.83203125" style="66" customWidth="1"/>
    <col min="5384" max="5384" width="15" style="66" customWidth="1"/>
    <col min="5385" max="5385" width="12.6640625" style="66" customWidth="1"/>
    <col min="5386" max="5386" width="9.5" style="66" customWidth="1"/>
    <col min="5387" max="5632" width="12" style="66"/>
    <col min="5633" max="5633" width="12.5" style="66" customWidth="1"/>
    <col min="5634" max="5634" width="10.33203125" style="66" customWidth="1"/>
    <col min="5635" max="5636" width="9.33203125" style="66" customWidth="1"/>
    <col min="5637" max="5637" width="4.6640625" style="66" customWidth="1"/>
    <col min="5638" max="5638" width="15.6640625" style="66" customWidth="1"/>
    <col min="5639" max="5639" width="10.83203125" style="66" customWidth="1"/>
    <col min="5640" max="5640" width="15" style="66" customWidth="1"/>
    <col min="5641" max="5641" width="12.6640625" style="66" customWidth="1"/>
    <col min="5642" max="5642" width="9.5" style="66" customWidth="1"/>
    <col min="5643" max="5888" width="12" style="66"/>
    <col min="5889" max="5889" width="12.5" style="66" customWidth="1"/>
    <col min="5890" max="5890" width="10.33203125" style="66" customWidth="1"/>
    <col min="5891" max="5892" width="9.33203125" style="66" customWidth="1"/>
    <col min="5893" max="5893" width="4.6640625" style="66" customWidth="1"/>
    <col min="5894" max="5894" width="15.6640625" style="66" customWidth="1"/>
    <col min="5895" max="5895" width="10.83203125" style="66" customWidth="1"/>
    <col min="5896" max="5896" width="15" style="66" customWidth="1"/>
    <col min="5897" max="5897" width="12.6640625" style="66" customWidth="1"/>
    <col min="5898" max="5898" width="9.5" style="66" customWidth="1"/>
    <col min="5899" max="6144" width="12" style="66"/>
    <col min="6145" max="6145" width="12.5" style="66" customWidth="1"/>
    <col min="6146" max="6146" width="10.33203125" style="66" customWidth="1"/>
    <col min="6147" max="6148" width="9.33203125" style="66" customWidth="1"/>
    <col min="6149" max="6149" width="4.6640625" style="66" customWidth="1"/>
    <col min="6150" max="6150" width="15.6640625" style="66" customWidth="1"/>
    <col min="6151" max="6151" width="10.83203125" style="66" customWidth="1"/>
    <col min="6152" max="6152" width="15" style="66" customWidth="1"/>
    <col min="6153" max="6153" width="12.6640625" style="66" customWidth="1"/>
    <col min="6154" max="6154" width="9.5" style="66" customWidth="1"/>
    <col min="6155" max="6400" width="12" style="66"/>
    <col min="6401" max="6401" width="12.5" style="66" customWidth="1"/>
    <col min="6402" max="6402" width="10.33203125" style="66" customWidth="1"/>
    <col min="6403" max="6404" width="9.33203125" style="66" customWidth="1"/>
    <col min="6405" max="6405" width="4.6640625" style="66" customWidth="1"/>
    <col min="6406" max="6406" width="15.6640625" style="66" customWidth="1"/>
    <col min="6407" max="6407" width="10.83203125" style="66" customWidth="1"/>
    <col min="6408" max="6408" width="15" style="66" customWidth="1"/>
    <col min="6409" max="6409" width="12.6640625" style="66" customWidth="1"/>
    <col min="6410" max="6410" width="9.5" style="66" customWidth="1"/>
    <col min="6411" max="6656" width="12" style="66"/>
    <col min="6657" max="6657" width="12.5" style="66" customWidth="1"/>
    <col min="6658" max="6658" width="10.33203125" style="66" customWidth="1"/>
    <col min="6659" max="6660" width="9.33203125" style="66" customWidth="1"/>
    <col min="6661" max="6661" width="4.6640625" style="66" customWidth="1"/>
    <col min="6662" max="6662" width="15.6640625" style="66" customWidth="1"/>
    <col min="6663" max="6663" width="10.83203125" style="66" customWidth="1"/>
    <col min="6664" max="6664" width="15" style="66" customWidth="1"/>
    <col min="6665" max="6665" width="12.6640625" style="66" customWidth="1"/>
    <col min="6666" max="6666" width="9.5" style="66" customWidth="1"/>
    <col min="6667" max="6912" width="12" style="66"/>
    <col min="6913" max="6913" width="12.5" style="66" customWidth="1"/>
    <col min="6914" max="6914" width="10.33203125" style="66" customWidth="1"/>
    <col min="6915" max="6916" width="9.33203125" style="66" customWidth="1"/>
    <col min="6917" max="6917" width="4.6640625" style="66" customWidth="1"/>
    <col min="6918" max="6918" width="15.6640625" style="66" customWidth="1"/>
    <col min="6919" max="6919" width="10.83203125" style="66" customWidth="1"/>
    <col min="6920" max="6920" width="15" style="66" customWidth="1"/>
    <col min="6921" max="6921" width="12.6640625" style="66" customWidth="1"/>
    <col min="6922" max="6922" width="9.5" style="66" customWidth="1"/>
    <col min="6923" max="7168" width="12" style="66"/>
    <col min="7169" max="7169" width="12.5" style="66" customWidth="1"/>
    <col min="7170" max="7170" width="10.33203125" style="66" customWidth="1"/>
    <col min="7171" max="7172" width="9.33203125" style="66" customWidth="1"/>
    <col min="7173" max="7173" width="4.6640625" style="66" customWidth="1"/>
    <col min="7174" max="7174" width="15.6640625" style="66" customWidth="1"/>
    <col min="7175" max="7175" width="10.83203125" style="66" customWidth="1"/>
    <col min="7176" max="7176" width="15" style="66" customWidth="1"/>
    <col min="7177" max="7177" width="12.6640625" style="66" customWidth="1"/>
    <col min="7178" max="7178" width="9.5" style="66" customWidth="1"/>
    <col min="7179" max="7424" width="12" style="66"/>
    <col min="7425" max="7425" width="12.5" style="66" customWidth="1"/>
    <col min="7426" max="7426" width="10.33203125" style="66" customWidth="1"/>
    <col min="7427" max="7428" width="9.33203125" style="66" customWidth="1"/>
    <col min="7429" max="7429" width="4.6640625" style="66" customWidth="1"/>
    <col min="7430" max="7430" width="15.6640625" style="66" customWidth="1"/>
    <col min="7431" max="7431" width="10.83203125" style="66" customWidth="1"/>
    <col min="7432" max="7432" width="15" style="66" customWidth="1"/>
    <col min="7433" max="7433" width="12.6640625" style="66" customWidth="1"/>
    <col min="7434" max="7434" width="9.5" style="66" customWidth="1"/>
    <col min="7435" max="7680" width="12" style="66"/>
    <col min="7681" max="7681" width="12.5" style="66" customWidth="1"/>
    <col min="7682" max="7682" width="10.33203125" style="66" customWidth="1"/>
    <col min="7683" max="7684" width="9.33203125" style="66" customWidth="1"/>
    <col min="7685" max="7685" width="4.6640625" style="66" customWidth="1"/>
    <col min="7686" max="7686" width="15.6640625" style="66" customWidth="1"/>
    <col min="7687" max="7687" width="10.83203125" style="66" customWidth="1"/>
    <col min="7688" max="7688" width="15" style="66" customWidth="1"/>
    <col min="7689" max="7689" width="12.6640625" style="66" customWidth="1"/>
    <col min="7690" max="7690" width="9.5" style="66" customWidth="1"/>
    <col min="7691" max="7936" width="12" style="66"/>
    <col min="7937" max="7937" width="12.5" style="66" customWidth="1"/>
    <col min="7938" max="7938" width="10.33203125" style="66" customWidth="1"/>
    <col min="7939" max="7940" width="9.33203125" style="66" customWidth="1"/>
    <col min="7941" max="7941" width="4.6640625" style="66" customWidth="1"/>
    <col min="7942" max="7942" width="15.6640625" style="66" customWidth="1"/>
    <col min="7943" max="7943" width="10.83203125" style="66" customWidth="1"/>
    <col min="7944" max="7944" width="15" style="66" customWidth="1"/>
    <col min="7945" max="7945" width="12.6640625" style="66" customWidth="1"/>
    <col min="7946" max="7946" width="9.5" style="66" customWidth="1"/>
    <col min="7947" max="8192" width="12" style="66"/>
    <col min="8193" max="8193" width="12.5" style="66" customWidth="1"/>
    <col min="8194" max="8194" width="10.33203125" style="66" customWidth="1"/>
    <col min="8195" max="8196" width="9.33203125" style="66" customWidth="1"/>
    <col min="8197" max="8197" width="4.6640625" style="66" customWidth="1"/>
    <col min="8198" max="8198" width="15.6640625" style="66" customWidth="1"/>
    <col min="8199" max="8199" width="10.83203125" style="66" customWidth="1"/>
    <col min="8200" max="8200" width="15" style="66" customWidth="1"/>
    <col min="8201" max="8201" width="12.6640625" style="66" customWidth="1"/>
    <col min="8202" max="8202" width="9.5" style="66" customWidth="1"/>
    <col min="8203" max="8448" width="12" style="66"/>
    <col min="8449" max="8449" width="12.5" style="66" customWidth="1"/>
    <col min="8450" max="8450" width="10.33203125" style="66" customWidth="1"/>
    <col min="8451" max="8452" width="9.33203125" style="66" customWidth="1"/>
    <col min="8453" max="8453" width="4.6640625" style="66" customWidth="1"/>
    <col min="8454" max="8454" width="15.6640625" style="66" customWidth="1"/>
    <col min="8455" max="8455" width="10.83203125" style="66" customWidth="1"/>
    <col min="8456" max="8456" width="15" style="66" customWidth="1"/>
    <col min="8457" max="8457" width="12.6640625" style="66" customWidth="1"/>
    <col min="8458" max="8458" width="9.5" style="66" customWidth="1"/>
    <col min="8459" max="8704" width="12" style="66"/>
    <col min="8705" max="8705" width="12.5" style="66" customWidth="1"/>
    <col min="8706" max="8706" width="10.33203125" style="66" customWidth="1"/>
    <col min="8707" max="8708" width="9.33203125" style="66" customWidth="1"/>
    <col min="8709" max="8709" width="4.6640625" style="66" customWidth="1"/>
    <col min="8710" max="8710" width="15.6640625" style="66" customWidth="1"/>
    <col min="8711" max="8711" width="10.83203125" style="66" customWidth="1"/>
    <col min="8712" max="8712" width="15" style="66" customWidth="1"/>
    <col min="8713" max="8713" width="12.6640625" style="66" customWidth="1"/>
    <col min="8714" max="8714" width="9.5" style="66" customWidth="1"/>
    <col min="8715" max="8960" width="12" style="66"/>
    <col min="8961" max="8961" width="12.5" style="66" customWidth="1"/>
    <col min="8962" max="8962" width="10.33203125" style="66" customWidth="1"/>
    <col min="8963" max="8964" width="9.33203125" style="66" customWidth="1"/>
    <col min="8965" max="8965" width="4.6640625" style="66" customWidth="1"/>
    <col min="8966" max="8966" width="15.6640625" style="66" customWidth="1"/>
    <col min="8967" max="8967" width="10.83203125" style="66" customWidth="1"/>
    <col min="8968" max="8968" width="15" style="66" customWidth="1"/>
    <col min="8969" max="8969" width="12.6640625" style="66" customWidth="1"/>
    <col min="8970" max="8970" width="9.5" style="66" customWidth="1"/>
    <col min="8971" max="9216" width="12" style="66"/>
    <col min="9217" max="9217" width="12.5" style="66" customWidth="1"/>
    <col min="9218" max="9218" width="10.33203125" style="66" customWidth="1"/>
    <col min="9219" max="9220" width="9.33203125" style="66" customWidth="1"/>
    <col min="9221" max="9221" width="4.6640625" style="66" customWidth="1"/>
    <col min="9222" max="9222" width="15.6640625" style="66" customWidth="1"/>
    <col min="9223" max="9223" width="10.83203125" style="66" customWidth="1"/>
    <col min="9224" max="9224" width="15" style="66" customWidth="1"/>
    <col min="9225" max="9225" width="12.6640625" style="66" customWidth="1"/>
    <col min="9226" max="9226" width="9.5" style="66" customWidth="1"/>
    <col min="9227" max="9472" width="12" style="66"/>
    <col min="9473" max="9473" width="12.5" style="66" customWidth="1"/>
    <col min="9474" max="9474" width="10.33203125" style="66" customWidth="1"/>
    <col min="9475" max="9476" width="9.33203125" style="66" customWidth="1"/>
    <col min="9477" max="9477" width="4.6640625" style="66" customWidth="1"/>
    <col min="9478" max="9478" width="15.6640625" style="66" customWidth="1"/>
    <col min="9479" max="9479" width="10.83203125" style="66" customWidth="1"/>
    <col min="9480" max="9480" width="15" style="66" customWidth="1"/>
    <col min="9481" max="9481" width="12.6640625" style="66" customWidth="1"/>
    <col min="9482" max="9482" width="9.5" style="66" customWidth="1"/>
    <col min="9483" max="9728" width="12" style="66"/>
    <col min="9729" max="9729" width="12.5" style="66" customWidth="1"/>
    <col min="9730" max="9730" width="10.33203125" style="66" customWidth="1"/>
    <col min="9731" max="9732" width="9.33203125" style="66" customWidth="1"/>
    <col min="9733" max="9733" width="4.6640625" style="66" customWidth="1"/>
    <col min="9734" max="9734" width="15.6640625" style="66" customWidth="1"/>
    <col min="9735" max="9735" width="10.83203125" style="66" customWidth="1"/>
    <col min="9736" max="9736" width="15" style="66" customWidth="1"/>
    <col min="9737" max="9737" width="12.6640625" style="66" customWidth="1"/>
    <col min="9738" max="9738" width="9.5" style="66" customWidth="1"/>
    <col min="9739" max="9984" width="12" style="66"/>
    <col min="9985" max="9985" width="12.5" style="66" customWidth="1"/>
    <col min="9986" max="9986" width="10.33203125" style="66" customWidth="1"/>
    <col min="9987" max="9988" width="9.33203125" style="66" customWidth="1"/>
    <col min="9989" max="9989" width="4.6640625" style="66" customWidth="1"/>
    <col min="9990" max="9990" width="15.6640625" style="66" customWidth="1"/>
    <col min="9991" max="9991" width="10.83203125" style="66" customWidth="1"/>
    <col min="9992" max="9992" width="15" style="66" customWidth="1"/>
    <col min="9993" max="9993" width="12.6640625" style="66" customWidth="1"/>
    <col min="9994" max="9994" width="9.5" style="66" customWidth="1"/>
    <col min="9995" max="10240" width="12" style="66"/>
    <col min="10241" max="10241" width="12.5" style="66" customWidth="1"/>
    <col min="10242" max="10242" width="10.33203125" style="66" customWidth="1"/>
    <col min="10243" max="10244" width="9.33203125" style="66" customWidth="1"/>
    <col min="10245" max="10245" width="4.6640625" style="66" customWidth="1"/>
    <col min="10246" max="10246" width="15.6640625" style="66" customWidth="1"/>
    <col min="10247" max="10247" width="10.83203125" style="66" customWidth="1"/>
    <col min="10248" max="10248" width="15" style="66" customWidth="1"/>
    <col min="10249" max="10249" width="12.6640625" style="66" customWidth="1"/>
    <col min="10250" max="10250" width="9.5" style="66" customWidth="1"/>
    <col min="10251" max="10496" width="12" style="66"/>
    <col min="10497" max="10497" width="12.5" style="66" customWidth="1"/>
    <col min="10498" max="10498" width="10.33203125" style="66" customWidth="1"/>
    <col min="10499" max="10500" width="9.33203125" style="66" customWidth="1"/>
    <col min="10501" max="10501" width="4.6640625" style="66" customWidth="1"/>
    <col min="10502" max="10502" width="15.6640625" style="66" customWidth="1"/>
    <col min="10503" max="10503" width="10.83203125" style="66" customWidth="1"/>
    <col min="10504" max="10504" width="15" style="66" customWidth="1"/>
    <col min="10505" max="10505" width="12.6640625" style="66" customWidth="1"/>
    <col min="10506" max="10506" width="9.5" style="66" customWidth="1"/>
    <col min="10507" max="10752" width="12" style="66"/>
    <col min="10753" max="10753" width="12.5" style="66" customWidth="1"/>
    <col min="10754" max="10754" width="10.33203125" style="66" customWidth="1"/>
    <col min="10755" max="10756" width="9.33203125" style="66" customWidth="1"/>
    <col min="10757" max="10757" width="4.6640625" style="66" customWidth="1"/>
    <col min="10758" max="10758" width="15.6640625" style="66" customWidth="1"/>
    <col min="10759" max="10759" width="10.83203125" style="66" customWidth="1"/>
    <col min="10760" max="10760" width="15" style="66" customWidth="1"/>
    <col min="10761" max="10761" width="12.6640625" style="66" customWidth="1"/>
    <col min="10762" max="10762" width="9.5" style="66" customWidth="1"/>
    <col min="10763" max="11008" width="12" style="66"/>
    <col min="11009" max="11009" width="12.5" style="66" customWidth="1"/>
    <col min="11010" max="11010" width="10.33203125" style="66" customWidth="1"/>
    <col min="11011" max="11012" width="9.33203125" style="66" customWidth="1"/>
    <col min="11013" max="11013" width="4.6640625" style="66" customWidth="1"/>
    <col min="11014" max="11014" width="15.6640625" style="66" customWidth="1"/>
    <col min="11015" max="11015" width="10.83203125" style="66" customWidth="1"/>
    <col min="11016" max="11016" width="15" style="66" customWidth="1"/>
    <col min="11017" max="11017" width="12.6640625" style="66" customWidth="1"/>
    <col min="11018" max="11018" width="9.5" style="66" customWidth="1"/>
    <col min="11019" max="11264" width="12" style="66"/>
    <col min="11265" max="11265" width="12.5" style="66" customWidth="1"/>
    <col min="11266" max="11266" width="10.33203125" style="66" customWidth="1"/>
    <col min="11267" max="11268" width="9.33203125" style="66" customWidth="1"/>
    <col min="11269" max="11269" width="4.6640625" style="66" customWidth="1"/>
    <col min="11270" max="11270" width="15.6640625" style="66" customWidth="1"/>
    <col min="11271" max="11271" width="10.83203125" style="66" customWidth="1"/>
    <col min="11272" max="11272" width="15" style="66" customWidth="1"/>
    <col min="11273" max="11273" width="12.6640625" style="66" customWidth="1"/>
    <col min="11274" max="11274" width="9.5" style="66" customWidth="1"/>
    <col min="11275" max="11520" width="12" style="66"/>
    <col min="11521" max="11521" width="12.5" style="66" customWidth="1"/>
    <col min="11522" max="11522" width="10.33203125" style="66" customWidth="1"/>
    <col min="11523" max="11524" width="9.33203125" style="66" customWidth="1"/>
    <col min="11525" max="11525" width="4.6640625" style="66" customWidth="1"/>
    <col min="11526" max="11526" width="15.6640625" style="66" customWidth="1"/>
    <col min="11527" max="11527" width="10.83203125" style="66" customWidth="1"/>
    <col min="11528" max="11528" width="15" style="66" customWidth="1"/>
    <col min="11529" max="11529" width="12.6640625" style="66" customWidth="1"/>
    <col min="11530" max="11530" width="9.5" style="66" customWidth="1"/>
    <col min="11531" max="11776" width="12" style="66"/>
    <col min="11777" max="11777" width="12.5" style="66" customWidth="1"/>
    <col min="11778" max="11778" width="10.33203125" style="66" customWidth="1"/>
    <col min="11779" max="11780" width="9.33203125" style="66" customWidth="1"/>
    <col min="11781" max="11781" width="4.6640625" style="66" customWidth="1"/>
    <col min="11782" max="11782" width="15.6640625" style="66" customWidth="1"/>
    <col min="11783" max="11783" width="10.83203125" style="66" customWidth="1"/>
    <col min="11784" max="11784" width="15" style="66" customWidth="1"/>
    <col min="11785" max="11785" width="12.6640625" style="66" customWidth="1"/>
    <col min="11786" max="11786" width="9.5" style="66" customWidth="1"/>
    <col min="11787" max="12032" width="12" style="66"/>
    <col min="12033" max="12033" width="12.5" style="66" customWidth="1"/>
    <col min="12034" max="12034" width="10.33203125" style="66" customWidth="1"/>
    <col min="12035" max="12036" width="9.33203125" style="66" customWidth="1"/>
    <col min="12037" max="12037" width="4.6640625" style="66" customWidth="1"/>
    <col min="12038" max="12038" width="15.6640625" style="66" customWidth="1"/>
    <col min="12039" max="12039" width="10.83203125" style="66" customWidth="1"/>
    <col min="12040" max="12040" width="15" style="66" customWidth="1"/>
    <col min="12041" max="12041" width="12.6640625" style="66" customWidth="1"/>
    <col min="12042" max="12042" width="9.5" style="66" customWidth="1"/>
    <col min="12043" max="12288" width="12" style="66"/>
    <col min="12289" max="12289" width="12.5" style="66" customWidth="1"/>
    <col min="12290" max="12290" width="10.33203125" style="66" customWidth="1"/>
    <col min="12291" max="12292" width="9.33203125" style="66" customWidth="1"/>
    <col min="12293" max="12293" width="4.6640625" style="66" customWidth="1"/>
    <col min="12294" max="12294" width="15.6640625" style="66" customWidth="1"/>
    <col min="12295" max="12295" width="10.83203125" style="66" customWidth="1"/>
    <col min="12296" max="12296" width="15" style="66" customWidth="1"/>
    <col min="12297" max="12297" width="12.6640625" style="66" customWidth="1"/>
    <col min="12298" max="12298" width="9.5" style="66" customWidth="1"/>
    <col min="12299" max="12544" width="12" style="66"/>
    <col min="12545" max="12545" width="12.5" style="66" customWidth="1"/>
    <col min="12546" max="12546" width="10.33203125" style="66" customWidth="1"/>
    <col min="12547" max="12548" width="9.33203125" style="66" customWidth="1"/>
    <col min="12549" max="12549" width="4.6640625" style="66" customWidth="1"/>
    <col min="12550" max="12550" width="15.6640625" style="66" customWidth="1"/>
    <col min="12551" max="12551" width="10.83203125" style="66" customWidth="1"/>
    <col min="12552" max="12552" width="15" style="66" customWidth="1"/>
    <col min="12553" max="12553" width="12.6640625" style="66" customWidth="1"/>
    <col min="12554" max="12554" width="9.5" style="66" customWidth="1"/>
    <col min="12555" max="12800" width="12" style="66"/>
    <col min="12801" max="12801" width="12.5" style="66" customWidth="1"/>
    <col min="12802" max="12802" width="10.33203125" style="66" customWidth="1"/>
    <col min="12803" max="12804" width="9.33203125" style="66" customWidth="1"/>
    <col min="12805" max="12805" width="4.6640625" style="66" customWidth="1"/>
    <col min="12806" max="12806" width="15.6640625" style="66" customWidth="1"/>
    <col min="12807" max="12807" width="10.83203125" style="66" customWidth="1"/>
    <col min="12808" max="12808" width="15" style="66" customWidth="1"/>
    <col min="12809" max="12809" width="12.6640625" style="66" customWidth="1"/>
    <col min="12810" max="12810" width="9.5" style="66" customWidth="1"/>
    <col min="12811" max="13056" width="12" style="66"/>
    <col min="13057" max="13057" width="12.5" style="66" customWidth="1"/>
    <col min="13058" max="13058" width="10.33203125" style="66" customWidth="1"/>
    <col min="13059" max="13060" width="9.33203125" style="66" customWidth="1"/>
    <col min="13061" max="13061" width="4.6640625" style="66" customWidth="1"/>
    <col min="13062" max="13062" width="15.6640625" style="66" customWidth="1"/>
    <col min="13063" max="13063" width="10.83203125" style="66" customWidth="1"/>
    <col min="13064" max="13064" width="15" style="66" customWidth="1"/>
    <col min="13065" max="13065" width="12.6640625" style="66" customWidth="1"/>
    <col min="13066" max="13066" width="9.5" style="66" customWidth="1"/>
    <col min="13067" max="13312" width="12" style="66"/>
    <col min="13313" max="13313" width="12.5" style="66" customWidth="1"/>
    <col min="13314" max="13314" width="10.33203125" style="66" customWidth="1"/>
    <col min="13315" max="13316" width="9.33203125" style="66" customWidth="1"/>
    <col min="13317" max="13317" width="4.6640625" style="66" customWidth="1"/>
    <col min="13318" max="13318" width="15.6640625" style="66" customWidth="1"/>
    <col min="13319" max="13319" width="10.83203125" style="66" customWidth="1"/>
    <col min="13320" max="13320" width="15" style="66" customWidth="1"/>
    <col min="13321" max="13321" width="12.6640625" style="66" customWidth="1"/>
    <col min="13322" max="13322" width="9.5" style="66" customWidth="1"/>
    <col min="13323" max="13568" width="12" style="66"/>
    <col min="13569" max="13569" width="12.5" style="66" customWidth="1"/>
    <col min="13570" max="13570" width="10.33203125" style="66" customWidth="1"/>
    <col min="13571" max="13572" width="9.33203125" style="66" customWidth="1"/>
    <col min="13573" max="13573" width="4.6640625" style="66" customWidth="1"/>
    <col min="13574" max="13574" width="15.6640625" style="66" customWidth="1"/>
    <col min="13575" max="13575" width="10.83203125" style="66" customWidth="1"/>
    <col min="13576" max="13576" width="15" style="66" customWidth="1"/>
    <col min="13577" max="13577" width="12.6640625" style="66" customWidth="1"/>
    <col min="13578" max="13578" width="9.5" style="66" customWidth="1"/>
    <col min="13579" max="13824" width="12" style="66"/>
    <col min="13825" max="13825" width="12.5" style="66" customWidth="1"/>
    <col min="13826" max="13826" width="10.33203125" style="66" customWidth="1"/>
    <col min="13827" max="13828" width="9.33203125" style="66" customWidth="1"/>
    <col min="13829" max="13829" width="4.6640625" style="66" customWidth="1"/>
    <col min="13830" max="13830" width="15.6640625" style="66" customWidth="1"/>
    <col min="13831" max="13831" width="10.83203125" style="66" customWidth="1"/>
    <col min="13832" max="13832" width="15" style="66" customWidth="1"/>
    <col min="13833" max="13833" width="12.6640625" style="66" customWidth="1"/>
    <col min="13834" max="13834" width="9.5" style="66" customWidth="1"/>
    <col min="13835" max="14080" width="12" style="66"/>
    <col min="14081" max="14081" width="12.5" style="66" customWidth="1"/>
    <col min="14082" max="14082" width="10.33203125" style="66" customWidth="1"/>
    <col min="14083" max="14084" width="9.33203125" style="66" customWidth="1"/>
    <col min="14085" max="14085" width="4.6640625" style="66" customWidth="1"/>
    <col min="14086" max="14086" width="15.6640625" style="66" customWidth="1"/>
    <col min="14087" max="14087" width="10.83203125" style="66" customWidth="1"/>
    <col min="14088" max="14088" width="15" style="66" customWidth="1"/>
    <col min="14089" max="14089" width="12.6640625" style="66" customWidth="1"/>
    <col min="14090" max="14090" width="9.5" style="66" customWidth="1"/>
    <col min="14091" max="14336" width="12" style="66"/>
    <col min="14337" max="14337" width="12.5" style="66" customWidth="1"/>
    <col min="14338" max="14338" width="10.33203125" style="66" customWidth="1"/>
    <col min="14339" max="14340" width="9.33203125" style="66" customWidth="1"/>
    <col min="14341" max="14341" width="4.6640625" style="66" customWidth="1"/>
    <col min="14342" max="14342" width="15.6640625" style="66" customWidth="1"/>
    <col min="14343" max="14343" width="10.83203125" style="66" customWidth="1"/>
    <col min="14344" max="14344" width="15" style="66" customWidth="1"/>
    <col min="14345" max="14345" width="12.6640625" style="66" customWidth="1"/>
    <col min="14346" max="14346" width="9.5" style="66" customWidth="1"/>
    <col min="14347" max="14592" width="12" style="66"/>
    <col min="14593" max="14593" width="12.5" style="66" customWidth="1"/>
    <col min="14594" max="14594" width="10.33203125" style="66" customWidth="1"/>
    <col min="14595" max="14596" width="9.33203125" style="66" customWidth="1"/>
    <col min="14597" max="14597" width="4.6640625" style="66" customWidth="1"/>
    <col min="14598" max="14598" width="15.6640625" style="66" customWidth="1"/>
    <col min="14599" max="14599" width="10.83203125" style="66" customWidth="1"/>
    <col min="14600" max="14600" width="15" style="66" customWidth="1"/>
    <col min="14601" max="14601" width="12.6640625" style="66" customWidth="1"/>
    <col min="14602" max="14602" width="9.5" style="66" customWidth="1"/>
    <col min="14603" max="14848" width="12" style="66"/>
    <col min="14849" max="14849" width="12.5" style="66" customWidth="1"/>
    <col min="14850" max="14850" width="10.33203125" style="66" customWidth="1"/>
    <col min="14851" max="14852" width="9.33203125" style="66" customWidth="1"/>
    <col min="14853" max="14853" width="4.6640625" style="66" customWidth="1"/>
    <col min="14854" max="14854" width="15.6640625" style="66" customWidth="1"/>
    <col min="14855" max="14855" width="10.83203125" style="66" customWidth="1"/>
    <col min="14856" max="14856" width="15" style="66" customWidth="1"/>
    <col min="14857" max="14857" width="12.6640625" style="66" customWidth="1"/>
    <col min="14858" max="14858" width="9.5" style="66" customWidth="1"/>
    <col min="14859" max="15104" width="12" style="66"/>
    <col min="15105" max="15105" width="12.5" style="66" customWidth="1"/>
    <col min="15106" max="15106" width="10.33203125" style="66" customWidth="1"/>
    <col min="15107" max="15108" width="9.33203125" style="66" customWidth="1"/>
    <col min="15109" max="15109" width="4.6640625" style="66" customWidth="1"/>
    <col min="15110" max="15110" width="15.6640625" style="66" customWidth="1"/>
    <col min="15111" max="15111" width="10.83203125" style="66" customWidth="1"/>
    <col min="15112" max="15112" width="15" style="66" customWidth="1"/>
    <col min="15113" max="15113" width="12.6640625" style="66" customWidth="1"/>
    <col min="15114" max="15114" width="9.5" style="66" customWidth="1"/>
    <col min="15115" max="15360" width="12" style="66"/>
    <col min="15361" max="15361" width="12.5" style="66" customWidth="1"/>
    <col min="15362" max="15362" width="10.33203125" style="66" customWidth="1"/>
    <col min="15363" max="15364" width="9.33203125" style="66" customWidth="1"/>
    <col min="15365" max="15365" width="4.6640625" style="66" customWidth="1"/>
    <col min="15366" max="15366" width="15.6640625" style="66" customWidth="1"/>
    <col min="15367" max="15367" width="10.83203125" style="66" customWidth="1"/>
    <col min="15368" max="15368" width="15" style="66" customWidth="1"/>
    <col min="15369" max="15369" width="12.6640625" style="66" customWidth="1"/>
    <col min="15370" max="15370" width="9.5" style="66" customWidth="1"/>
    <col min="15371" max="15616" width="12" style="66"/>
    <col min="15617" max="15617" width="12.5" style="66" customWidth="1"/>
    <col min="15618" max="15618" width="10.33203125" style="66" customWidth="1"/>
    <col min="15619" max="15620" width="9.33203125" style="66" customWidth="1"/>
    <col min="15621" max="15621" width="4.6640625" style="66" customWidth="1"/>
    <col min="15622" max="15622" width="15.6640625" style="66" customWidth="1"/>
    <col min="15623" max="15623" width="10.83203125" style="66" customWidth="1"/>
    <col min="15624" max="15624" width="15" style="66" customWidth="1"/>
    <col min="15625" max="15625" width="12.6640625" style="66" customWidth="1"/>
    <col min="15626" max="15626" width="9.5" style="66" customWidth="1"/>
    <col min="15627" max="15872" width="12" style="66"/>
    <col min="15873" max="15873" width="12.5" style="66" customWidth="1"/>
    <col min="15874" max="15874" width="10.33203125" style="66" customWidth="1"/>
    <col min="15875" max="15876" width="9.33203125" style="66" customWidth="1"/>
    <col min="15877" max="15877" width="4.6640625" style="66" customWidth="1"/>
    <col min="15878" max="15878" width="15.6640625" style="66" customWidth="1"/>
    <col min="15879" max="15879" width="10.83203125" style="66" customWidth="1"/>
    <col min="15880" max="15880" width="15" style="66" customWidth="1"/>
    <col min="15881" max="15881" width="12.6640625" style="66" customWidth="1"/>
    <col min="15882" max="15882" width="9.5" style="66" customWidth="1"/>
    <col min="15883" max="16128" width="12" style="66"/>
    <col min="16129" max="16129" width="12.5" style="66" customWidth="1"/>
    <col min="16130" max="16130" width="10.33203125" style="66" customWidth="1"/>
    <col min="16131" max="16132" width="9.33203125" style="66" customWidth="1"/>
    <col min="16133" max="16133" width="4.6640625" style="66" customWidth="1"/>
    <col min="16134" max="16134" width="15.6640625" style="66" customWidth="1"/>
    <col min="16135" max="16135" width="10.83203125" style="66" customWidth="1"/>
    <col min="16136" max="16136" width="15" style="66" customWidth="1"/>
    <col min="16137" max="16137" width="12.6640625" style="66" customWidth="1"/>
    <col min="16138" max="16138" width="9.5" style="66" customWidth="1"/>
    <col min="16139" max="16384" width="12" style="66"/>
  </cols>
  <sheetData>
    <row r="1" spans="1:19" ht="15.75" thickBot="1" x14ac:dyDescent="0.3">
      <c r="A1" s="153"/>
      <c r="B1" s="153"/>
      <c r="C1" s="153"/>
      <c r="D1" s="153"/>
      <c r="E1" s="153"/>
      <c r="F1" s="153"/>
      <c r="G1" s="153"/>
      <c r="H1" s="153"/>
      <c r="I1" s="153"/>
      <c r="J1" s="153"/>
      <c r="K1" s="153"/>
      <c r="L1" s="153"/>
      <c r="M1" s="153"/>
      <c r="N1" s="153"/>
      <c r="O1" s="153"/>
      <c r="P1" s="153"/>
      <c r="Q1" s="153"/>
      <c r="R1" s="153"/>
      <c r="S1" s="153"/>
    </row>
    <row r="2" spans="1:19" ht="36.75" customHeight="1" thickBot="1" x14ac:dyDescent="0.3">
      <c r="A2" s="153"/>
      <c r="B2" s="233" t="s">
        <v>160</v>
      </c>
      <c r="C2" s="234"/>
      <c r="D2" s="234"/>
      <c r="E2" s="234"/>
      <c r="F2" s="234"/>
      <c r="G2" s="234"/>
      <c r="H2" s="234"/>
      <c r="I2" s="234"/>
      <c r="J2" s="234"/>
      <c r="K2" s="234"/>
      <c r="L2" s="234"/>
      <c r="M2" s="234"/>
      <c r="N2" s="234"/>
      <c r="O2" s="234"/>
      <c r="P2" s="234"/>
      <c r="Q2" s="234"/>
      <c r="R2" s="235"/>
      <c r="S2" s="153"/>
    </row>
    <row r="3" spans="1:19" ht="11.25" customHeight="1" x14ac:dyDescent="0.25">
      <c r="A3" s="153"/>
      <c r="B3" s="154"/>
      <c r="C3" s="154"/>
      <c r="D3" s="154"/>
      <c r="E3" s="154"/>
      <c r="F3" s="154"/>
      <c r="G3" s="154"/>
      <c r="H3" s="154"/>
      <c r="I3" s="154"/>
      <c r="J3" s="154"/>
      <c r="K3" s="154"/>
      <c r="L3" s="155"/>
      <c r="M3" s="153"/>
      <c r="N3" s="153"/>
      <c r="O3" s="155"/>
      <c r="P3" s="153"/>
      <c r="Q3" s="153"/>
      <c r="R3" s="153"/>
      <c r="S3" s="153"/>
    </row>
    <row r="4" spans="1:19" ht="11.25" customHeight="1" x14ac:dyDescent="0.25">
      <c r="A4" s="153"/>
      <c r="B4" s="270" t="str">
        <f>"Apporteur : "&amp;
proposition!C9</f>
        <v>Apporteur : .............................................</v>
      </c>
      <c r="C4" s="270"/>
      <c r="D4" s="270"/>
      <c r="E4" s="270"/>
      <c r="F4" s="154"/>
      <c r="G4" s="154"/>
      <c r="H4" s="154"/>
      <c r="I4" s="154"/>
      <c r="J4" s="154"/>
      <c r="K4" s="154"/>
      <c r="L4" s="155"/>
      <c r="M4" s="153"/>
      <c r="N4" s="153"/>
      <c r="O4" s="155"/>
      <c r="P4" s="153"/>
      <c r="Q4" s="153"/>
      <c r="R4" s="153"/>
      <c r="S4" s="153"/>
    </row>
    <row r="5" spans="1:19" ht="11.25" customHeight="1" thickBot="1" x14ac:dyDescent="0.3">
      <c r="A5" s="153"/>
      <c r="B5" s="154"/>
      <c r="C5" s="154"/>
      <c r="D5" s="154"/>
      <c r="E5" s="154"/>
      <c r="F5" s="154"/>
      <c r="G5" s="154"/>
      <c r="H5" s="154"/>
      <c r="I5" s="153"/>
      <c r="J5" s="154"/>
      <c r="K5" s="154"/>
      <c r="L5" s="155"/>
      <c r="M5" s="153"/>
      <c r="N5" s="153"/>
      <c r="O5" s="155"/>
      <c r="P5" s="153"/>
      <c r="Q5" s="153"/>
      <c r="R5" s="153"/>
      <c r="S5" s="153"/>
    </row>
    <row r="6" spans="1:19" ht="34.5" customHeight="1" thickBot="1" x14ac:dyDescent="0.3">
      <c r="A6" s="153"/>
      <c r="B6" s="236" t="s">
        <v>161</v>
      </c>
      <c r="C6" s="237"/>
      <c r="D6" s="237"/>
      <c r="E6" s="238"/>
      <c r="F6" s="156"/>
      <c r="G6" s="236" t="s">
        <v>174</v>
      </c>
      <c r="H6" s="237"/>
      <c r="I6" s="237"/>
      <c r="J6" s="238"/>
      <c r="K6" s="157"/>
      <c r="L6" s="157"/>
      <c r="M6" s="286" t="s">
        <v>189</v>
      </c>
      <c r="N6" s="287"/>
      <c r="O6" s="287"/>
      <c r="P6" s="264" t="s">
        <v>190</v>
      </c>
      <c r="Q6" s="158" t="s">
        <v>191</v>
      </c>
      <c r="R6" s="157"/>
      <c r="S6" s="157"/>
    </row>
    <row r="7" spans="1:19" ht="18.75" customHeight="1" thickBot="1" x14ac:dyDescent="0.3">
      <c r="A7" s="153"/>
      <c r="B7" s="242" t="s">
        <v>163</v>
      </c>
      <c r="C7" s="243"/>
      <c r="D7" s="244" t="str">
        <f>"PRA"&amp; TEXT(D8,"aammjj")&amp;proposition!F10&amp;"/"&amp;proposition!F11</f>
        <v>PRA000100............................................./.............................................</v>
      </c>
      <c r="E7" s="245"/>
      <c r="F7" s="159"/>
      <c r="G7" s="267" t="s">
        <v>164</v>
      </c>
      <c r="H7" s="268"/>
      <c r="I7" s="291" t="str">
        <f>+proposition!E16</f>
        <v>……………………………………………………………………..</v>
      </c>
      <c r="J7" s="292"/>
      <c r="K7" s="157"/>
      <c r="L7" s="157"/>
      <c r="M7" s="288"/>
      <c r="N7" s="289"/>
      <c r="O7" s="289"/>
      <c r="P7" s="265"/>
      <c r="Q7" s="160" t="s">
        <v>237</v>
      </c>
      <c r="R7" s="157"/>
      <c r="S7" s="157"/>
    </row>
    <row r="8" spans="1:19" ht="18.75" customHeight="1" x14ac:dyDescent="0.25">
      <c r="A8" s="153"/>
      <c r="B8" s="246" t="s">
        <v>165</v>
      </c>
      <c r="C8" s="247"/>
      <c r="D8" s="248"/>
      <c r="E8" s="249"/>
      <c r="F8" s="161"/>
      <c r="G8" s="247" t="s">
        <v>166</v>
      </c>
      <c r="H8" s="250"/>
      <c r="I8" s="251" t="str">
        <f>+proposition!B15</f>
        <v>M</v>
      </c>
      <c r="J8" s="252"/>
      <c r="K8" s="157"/>
      <c r="L8" s="157"/>
      <c r="M8" s="297" t="s">
        <v>192</v>
      </c>
      <c r="N8" s="298"/>
      <c r="O8" s="299"/>
      <c r="P8" s="162" t="s">
        <v>155</v>
      </c>
      <c r="Q8" s="163">
        <f>+proposition!L95</f>
        <v>0</v>
      </c>
      <c r="R8" s="157"/>
      <c r="S8" s="157"/>
    </row>
    <row r="9" spans="1:19" ht="18.75" customHeight="1" x14ac:dyDescent="0.25">
      <c r="A9" s="153"/>
      <c r="B9" s="246" t="s">
        <v>167</v>
      </c>
      <c r="C9" s="253"/>
      <c r="D9" s="254">
        <f>+D8+365</f>
        <v>365</v>
      </c>
      <c r="E9" s="255"/>
      <c r="F9" s="161"/>
      <c r="G9" s="256" t="s">
        <v>168</v>
      </c>
      <c r="H9" s="257"/>
      <c r="I9" s="258" t="str">
        <f>+proposition!C18</f>
        <v>………………………………………….</v>
      </c>
      <c r="J9" s="259"/>
      <c r="K9" s="157"/>
      <c r="L9" s="157"/>
      <c r="M9" s="300" t="s">
        <v>193</v>
      </c>
      <c r="N9" s="301"/>
      <c r="O9" s="302"/>
      <c r="P9" s="164" t="s">
        <v>155</v>
      </c>
      <c r="Q9" s="165">
        <f>+proposition!L97</f>
        <v>0</v>
      </c>
      <c r="R9" s="157"/>
      <c r="S9" s="157"/>
    </row>
    <row r="10" spans="1:19" ht="18.75" customHeight="1" x14ac:dyDescent="0.25">
      <c r="A10" s="153"/>
      <c r="B10" s="166" t="s">
        <v>169</v>
      </c>
      <c r="C10" s="167"/>
      <c r="D10" s="260" t="s">
        <v>236</v>
      </c>
      <c r="E10" s="261"/>
      <c r="F10" s="161"/>
      <c r="G10" s="256" t="s">
        <v>170</v>
      </c>
      <c r="H10" s="257"/>
      <c r="I10" s="290" t="str">
        <f>proposition!F18&amp;" "&amp;proposition!C19</f>
        <v>………. ……………………………</v>
      </c>
      <c r="J10" s="252"/>
      <c r="K10" s="157"/>
      <c r="L10" s="157"/>
      <c r="M10" s="300" t="str">
        <f>IF(proposition!B96="Casco Partiel","MINI OMNIUM", IF(proposition!B96="Pas de Casco","OMNIUM","FULL OMNIUM"))</f>
        <v>OMNIUM</v>
      </c>
      <c r="N10" s="301"/>
      <c r="O10" s="302"/>
      <c r="P10" s="164" t="str">
        <f>IF(proposition!B96="Pas de Casco","Non","Oui")</f>
        <v>Non</v>
      </c>
      <c r="Q10" s="165">
        <f>+proposition!L96</f>
        <v>0</v>
      </c>
      <c r="R10" s="157"/>
      <c r="S10" s="157"/>
    </row>
    <row r="11" spans="1:19" ht="18.75" customHeight="1" thickBot="1" x14ac:dyDescent="0.3">
      <c r="A11" s="153"/>
      <c r="B11" s="262" t="s">
        <v>171</v>
      </c>
      <c r="C11" s="263"/>
      <c r="D11" s="354" t="s">
        <v>261</v>
      </c>
      <c r="E11" s="262"/>
      <c r="F11" s="161"/>
      <c r="G11" s="293" t="s">
        <v>17</v>
      </c>
      <c r="H11" s="294"/>
      <c r="I11" s="295" t="str">
        <f>+proposition!E23</f>
        <v>....................................................</v>
      </c>
      <c r="J11" s="296"/>
      <c r="K11" s="157"/>
      <c r="L11" s="157"/>
      <c r="M11" s="347" t="s">
        <v>194</v>
      </c>
      <c r="N11" s="348"/>
      <c r="O11" s="349"/>
      <c r="P11" s="168"/>
      <c r="Q11" s="169"/>
      <c r="R11" s="157"/>
      <c r="S11" s="157"/>
    </row>
    <row r="12" spans="1:19" ht="18.75" customHeight="1" thickBot="1" x14ac:dyDescent="0.3">
      <c r="A12" s="153"/>
      <c r="B12" s="170"/>
      <c r="C12" s="170"/>
      <c r="D12" s="170"/>
      <c r="E12" s="170"/>
      <c r="F12" s="170"/>
      <c r="G12" s="153"/>
      <c r="H12" s="153"/>
      <c r="I12" s="153"/>
      <c r="J12" s="153"/>
      <c r="K12" s="153"/>
      <c r="L12" s="157"/>
      <c r="M12" s="280" t="s">
        <v>195</v>
      </c>
      <c r="N12" s="281"/>
      <c r="O12" s="282"/>
      <c r="P12" s="168"/>
      <c r="Q12" s="165"/>
      <c r="R12" s="157"/>
      <c r="S12" s="157"/>
    </row>
    <row r="13" spans="1:19" ht="30" customHeight="1" thickBot="1" x14ac:dyDescent="0.3">
      <c r="A13" s="153"/>
      <c r="B13" s="271" t="s">
        <v>173</v>
      </c>
      <c r="C13" s="272"/>
      <c r="D13" s="272"/>
      <c r="E13" s="273"/>
      <c r="F13" s="170"/>
      <c r="G13" s="239" t="s">
        <v>162</v>
      </c>
      <c r="H13" s="240"/>
      <c r="I13" s="240"/>
      <c r="J13" s="241"/>
      <c r="K13" s="153"/>
      <c r="L13" s="157"/>
      <c r="M13" s="280" t="s">
        <v>196</v>
      </c>
      <c r="N13" s="281"/>
      <c r="O13" s="282"/>
      <c r="P13" s="168"/>
      <c r="Q13" s="165"/>
      <c r="R13" s="157"/>
      <c r="S13" s="157"/>
    </row>
    <row r="14" spans="1:19" ht="18.75" customHeight="1" x14ac:dyDescent="0.25">
      <c r="A14" s="153"/>
      <c r="B14" s="274" t="s">
        <v>164</v>
      </c>
      <c r="C14" s="275"/>
      <c r="D14" s="276" t="str">
        <f>+proposition!E22</f>
        <v>……………………………………………………………………..</v>
      </c>
      <c r="E14" s="277"/>
      <c r="F14" s="170"/>
      <c r="G14" s="274" t="s">
        <v>164</v>
      </c>
      <c r="H14" s="275"/>
      <c r="I14" s="276" t="str">
        <f>+proposition!F22</f>
        <v>....................................................</v>
      </c>
      <c r="J14" s="277"/>
      <c r="K14" s="153"/>
      <c r="L14" s="157"/>
      <c r="M14" s="280" t="s">
        <v>197</v>
      </c>
      <c r="N14" s="281"/>
      <c r="O14" s="282"/>
      <c r="P14" s="168"/>
      <c r="Q14" s="165"/>
      <c r="R14" s="157"/>
      <c r="S14" s="157"/>
    </row>
    <row r="15" spans="1:19" ht="18.75" customHeight="1" x14ac:dyDescent="0.25">
      <c r="A15" s="153"/>
      <c r="B15" s="256" t="s">
        <v>168</v>
      </c>
      <c r="C15" s="269"/>
      <c r="D15" s="251" t="str">
        <f>+proposition!E24</f>
        <v>………………………………………….</v>
      </c>
      <c r="E15" s="252"/>
      <c r="F15" s="170"/>
      <c r="G15" s="256" t="s">
        <v>168</v>
      </c>
      <c r="H15" s="269"/>
      <c r="I15" s="251" t="str">
        <f>+proposition!F24</f>
        <v>....................................................</v>
      </c>
      <c r="J15" s="252"/>
      <c r="K15" s="153"/>
      <c r="L15" s="157"/>
      <c r="M15" s="283" t="s">
        <v>299</v>
      </c>
      <c r="N15" s="284"/>
      <c r="O15" s="285"/>
      <c r="P15" s="168" t="str">
        <f>IF(proposition!B96="Casco Complet","Oui","Non")</f>
        <v>Non</v>
      </c>
      <c r="Q15" s="165"/>
      <c r="R15" s="157"/>
      <c r="S15" s="157"/>
    </row>
    <row r="16" spans="1:19" ht="18.75" customHeight="1" x14ac:dyDescent="0.25">
      <c r="A16" s="153"/>
      <c r="B16" s="247" t="s">
        <v>170</v>
      </c>
      <c r="C16" s="266"/>
      <c r="D16" s="258" t="str">
        <f>+proposition!E25</f>
        <v>………. ……………………………</v>
      </c>
      <c r="E16" s="259"/>
      <c r="F16" s="170"/>
      <c r="G16" s="247" t="s">
        <v>170</v>
      </c>
      <c r="H16" s="266"/>
      <c r="I16" s="258" t="str">
        <f>+proposition!F25</f>
        <v>....................................................</v>
      </c>
      <c r="J16" s="259"/>
      <c r="K16" s="153"/>
      <c r="L16" s="157"/>
      <c r="M16" s="280" t="s">
        <v>198</v>
      </c>
      <c r="N16" s="281"/>
      <c r="O16" s="282"/>
      <c r="P16" s="171" t="str">
        <f>IF(proposition!B96="Casco Complet",proposition!C97,"-")</f>
        <v>-</v>
      </c>
      <c r="Q16" s="165"/>
      <c r="R16" s="157"/>
      <c r="S16" s="157"/>
    </row>
    <row r="17" spans="1:20" ht="18.75" customHeight="1" x14ac:dyDescent="0.25">
      <c r="A17" s="153"/>
      <c r="B17" s="267" t="s">
        <v>172</v>
      </c>
      <c r="C17" s="268"/>
      <c r="D17" s="278" t="str">
        <f>+proposition!E27</f>
        <v>....................................................</v>
      </c>
      <c r="E17" s="279"/>
      <c r="F17" s="170"/>
      <c r="G17" s="267" t="s">
        <v>172</v>
      </c>
      <c r="H17" s="268"/>
      <c r="I17" s="278" t="str">
        <f>+proposition!F27</f>
        <v>....................................................</v>
      </c>
      <c r="J17" s="279"/>
      <c r="K17" s="153"/>
      <c r="L17" s="157"/>
      <c r="M17" s="280" t="s">
        <v>199</v>
      </c>
      <c r="N17" s="281"/>
      <c r="O17" s="282"/>
      <c r="P17" s="171" t="str">
        <f>IF(proposition!B96="Casco Complet",proposition!F97,"-")</f>
        <v>-</v>
      </c>
      <c r="Q17" s="165"/>
      <c r="R17" s="157"/>
      <c r="S17" s="157"/>
    </row>
    <row r="18" spans="1:20" ht="18.75" customHeight="1" thickBot="1" x14ac:dyDescent="0.3">
      <c r="A18" s="153"/>
      <c r="B18" s="247" t="s">
        <v>17</v>
      </c>
      <c r="C18" s="266"/>
      <c r="D18" s="350" t="str">
        <f>+proposition!E23</f>
        <v>....................................................</v>
      </c>
      <c r="E18" s="254"/>
      <c r="F18" s="170"/>
      <c r="G18" s="293" t="s">
        <v>17</v>
      </c>
      <c r="H18" s="294"/>
      <c r="I18" s="303" t="str">
        <f>+proposition!F23</f>
        <v>....................................................</v>
      </c>
      <c r="J18" s="296"/>
      <c r="K18" s="153"/>
      <c r="L18" s="157"/>
      <c r="M18" s="335" t="s">
        <v>238</v>
      </c>
      <c r="N18" s="336"/>
      <c r="O18" s="337"/>
      <c r="P18" s="168" t="str">
        <f>proposition!C98</f>
        <v>Pas d'assistance</v>
      </c>
      <c r="Q18" s="165">
        <f>+proposition!L99</f>
        <v>0</v>
      </c>
      <c r="R18" s="157"/>
      <c r="S18" s="157"/>
    </row>
    <row r="19" spans="1:20" ht="18.75" customHeight="1" x14ac:dyDescent="0.25">
      <c r="A19" s="153"/>
      <c r="B19" s="267" t="s">
        <v>175</v>
      </c>
      <c r="C19" s="268"/>
      <c r="D19" s="258" t="str">
        <f>+proposition!E28</f>
        <v>....................................................</v>
      </c>
      <c r="E19" s="259"/>
      <c r="F19" s="170"/>
      <c r="G19" s="170"/>
      <c r="H19" s="170"/>
      <c r="I19" s="170"/>
      <c r="J19" s="170"/>
      <c r="K19" s="153"/>
      <c r="L19" s="157"/>
      <c r="M19" s="338" t="s">
        <v>244</v>
      </c>
      <c r="N19" s="339"/>
      <c r="O19" s="340"/>
      <c r="P19" s="172"/>
      <c r="Q19" s="173">
        <f>+proposition!L100</f>
        <v>0</v>
      </c>
      <c r="R19" s="157"/>
      <c r="S19" s="157"/>
    </row>
    <row r="20" spans="1:20" ht="18.75" customHeight="1" thickBot="1" x14ac:dyDescent="0.3">
      <c r="A20" s="153"/>
      <c r="B20" s="247" t="s">
        <v>176</v>
      </c>
      <c r="C20" s="266"/>
      <c r="D20" s="251">
        <f>+proposition!N91</f>
        <v>5</v>
      </c>
      <c r="E20" s="252"/>
      <c r="F20" s="170"/>
      <c r="G20" s="170"/>
      <c r="H20" s="170"/>
      <c r="I20" s="170"/>
      <c r="J20" s="170"/>
      <c r="K20" s="153"/>
      <c r="L20" s="157"/>
      <c r="M20" s="341"/>
      <c r="N20" s="342"/>
      <c r="O20" s="343"/>
      <c r="P20" s="174"/>
      <c r="Q20" s="169"/>
      <c r="R20" s="157"/>
      <c r="S20" s="157"/>
    </row>
    <row r="21" spans="1:20" ht="18.75" customHeight="1" thickBot="1" x14ac:dyDescent="0.3">
      <c r="A21" s="153"/>
      <c r="B21" s="293" t="s">
        <v>177</v>
      </c>
      <c r="C21" s="351"/>
      <c r="D21" s="352">
        <f>+proposition!N92</f>
        <v>5</v>
      </c>
      <c r="E21" s="353"/>
      <c r="F21" s="170"/>
      <c r="G21" s="170"/>
      <c r="H21" s="170"/>
      <c r="I21" s="170"/>
      <c r="J21" s="170"/>
      <c r="K21" s="153"/>
      <c r="L21" s="157"/>
      <c r="M21" s="325" t="s">
        <v>200</v>
      </c>
      <c r="N21" s="326"/>
      <c r="O21" s="326"/>
      <c r="P21" s="327"/>
      <c r="Q21" s="323">
        <f>+offre!C24</f>
        <v>0</v>
      </c>
      <c r="R21" s="157"/>
      <c r="S21" s="157"/>
    </row>
    <row r="22" spans="1:20" ht="18.75" customHeight="1" thickBot="1" x14ac:dyDescent="0.3">
      <c r="A22" s="153"/>
      <c r="B22" s="167"/>
      <c r="C22" s="161"/>
      <c r="D22" s="161"/>
      <c r="E22" s="161"/>
      <c r="F22" s="170"/>
      <c r="G22" s="170"/>
      <c r="H22" s="170"/>
      <c r="I22" s="170"/>
      <c r="J22" s="170"/>
      <c r="K22" s="153"/>
      <c r="L22" s="157"/>
      <c r="M22" s="328"/>
      <c r="N22" s="329"/>
      <c r="O22" s="329"/>
      <c r="P22" s="330"/>
      <c r="Q22" s="324"/>
      <c r="R22" s="157"/>
      <c r="S22" s="157"/>
    </row>
    <row r="23" spans="1:20" ht="18.75" customHeight="1" thickBot="1" x14ac:dyDescent="0.3">
      <c r="A23" s="153"/>
      <c r="B23" s="344" t="s">
        <v>178</v>
      </c>
      <c r="C23" s="345"/>
      <c r="D23" s="345"/>
      <c r="E23" s="345"/>
      <c r="F23" s="345"/>
      <c r="G23" s="345"/>
      <c r="H23" s="345"/>
      <c r="I23" s="345"/>
      <c r="J23" s="346"/>
      <c r="K23" s="153"/>
      <c r="L23" s="157"/>
      <c r="M23" s="331" t="s">
        <v>201</v>
      </c>
      <c r="N23" s="332"/>
      <c r="O23" s="332"/>
      <c r="P23" s="333"/>
      <c r="Q23" s="175">
        <f>+offre!C26</f>
        <v>53</v>
      </c>
      <c r="R23" s="157"/>
      <c r="S23" s="157"/>
    </row>
    <row r="24" spans="1:20" ht="21" customHeight="1" x14ac:dyDescent="0.25">
      <c r="A24" s="153"/>
      <c r="B24" s="315" t="s">
        <v>245</v>
      </c>
      <c r="C24" s="274"/>
      <c r="D24" s="316" t="str">
        <f>+proposition!C72</f>
        <v>............................................</v>
      </c>
      <c r="E24" s="317"/>
      <c r="F24" s="318"/>
      <c r="G24" s="274" t="s">
        <v>82</v>
      </c>
      <c r="H24" s="275"/>
      <c r="I24" s="316" t="str">
        <f>+proposition!F72</f>
        <v>....................................................</v>
      </c>
      <c r="J24" s="318"/>
      <c r="K24" s="153"/>
      <c r="L24" s="153"/>
      <c r="M24" s="153"/>
      <c r="N24" s="153"/>
      <c r="O24" s="153"/>
      <c r="P24" s="153"/>
      <c r="Q24" s="153"/>
      <c r="R24" s="153"/>
      <c r="S24" s="153"/>
    </row>
    <row r="25" spans="1:20" ht="21" customHeight="1" x14ac:dyDescent="0.25">
      <c r="A25" s="153"/>
      <c r="B25" s="246" t="s">
        <v>179</v>
      </c>
      <c r="C25" s="253"/>
      <c r="D25" s="319" t="str">
        <f>+proposition!F77</f>
        <v>....................................................</v>
      </c>
      <c r="E25" s="320"/>
      <c r="F25" s="321"/>
      <c r="G25" s="247" t="s">
        <v>180</v>
      </c>
      <c r="H25" s="266"/>
      <c r="I25" s="304" t="str">
        <f>+proposition!F79</f>
        <v>Voiture particuliere</v>
      </c>
      <c r="J25" s="305"/>
      <c r="K25" s="153"/>
      <c r="L25" s="334" t="s">
        <v>202</v>
      </c>
      <c r="M25" s="334"/>
      <c r="N25" s="334"/>
      <c r="O25" s="334"/>
      <c r="P25" s="334"/>
      <c r="Q25" s="334"/>
      <c r="R25" s="334"/>
      <c r="S25" s="334"/>
    </row>
    <row r="26" spans="1:20" ht="15" customHeight="1" x14ac:dyDescent="0.25">
      <c r="A26" s="153"/>
      <c r="B26" s="176" t="s">
        <v>181</v>
      </c>
      <c r="C26" s="177"/>
      <c r="D26" s="304" t="str">
        <f>+proposition!C77</f>
        <v>............................................</v>
      </c>
      <c r="E26" s="268"/>
      <c r="F26" s="305"/>
      <c r="G26" s="247" t="s">
        <v>182</v>
      </c>
      <c r="H26" s="266"/>
      <c r="I26" s="304" t="str">
        <f>+proposition!C79</f>
        <v>Essence</v>
      </c>
      <c r="J26" s="305"/>
      <c r="K26" s="153"/>
      <c r="L26" s="334"/>
      <c r="M26" s="334"/>
      <c r="N26" s="334"/>
      <c r="O26" s="334"/>
      <c r="P26" s="334"/>
      <c r="Q26" s="334"/>
      <c r="R26" s="334"/>
      <c r="S26" s="334"/>
      <c r="T26" s="91"/>
    </row>
    <row r="27" spans="1:20" ht="18" customHeight="1" x14ac:dyDescent="0.25">
      <c r="A27" s="153"/>
      <c r="B27" s="322" t="s">
        <v>183</v>
      </c>
      <c r="C27" s="267"/>
      <c r="D27" s="304" t="str">
        <f>+proposition!C73</f>
        <v>............................................</v>
      </c>
      <c r="E27" s="268"/>
      <c r="F27" s="305"/>
      <c r="G27" s="247" t="s">
        <v>184</v>
      </c>
      <c r="H27" s="266"/>
      <c r="I27" s="304" t="str">
        <f>+proposition!C76</f>
        <v>............................................</v>
      </c>
      <c r="J27" s="305"/>
      <c r="K27" s="153"/>
      <c r="L27" s="334"/>
      <c r="M27" s="334"/>
      <c r="N27" s="334"/>
      <c r="O27" s="334"/>
      <c r="P27" s="334"/>
      <c r="Q27" s="334"/>
      <c r="R27" s="334"/>
      <c r="S27" s="334"/>
      <c r="T27" s="67"/>
    </row>
    <row r="28" spans="1:20" ht="21" customHeight="1" x14ac:dyDescent="0.25">
      <c r="A28" s="153"/>
      <c r="B28" s="314" t="s">
        <v>185</v>
      </c>
      <c r="C28" s="256"/>
      <c r="D28" s="304" t="str">
        <f>+proposition!F80</f>
        <v>....................................................</v>
      </c>
      <c r="E28" s="268"/>
      <c r="F28" s="305"/>
      <c r="G28" s="247" t="s">
        <v>186</v>
      </c>
      <c r="H28" s="266"/>
      <c r="I28" s="304" t="str">
        <f>+proposition!C75</f>
        <v>............................................</v>
      </c>
      <c r="J28" s="305"/>
      <c r="K28" s="153"/>
      <c r="L28" s="334"/>
      <c r="M28" s="334"/>
      <c r="N28" s="334"/>
      <c r="O28" s="334"/>
      <c r="P28" s="334"/>
      <c r="Q28" s="334"/>
      <c r="R28" s="334"/>
      <c r="S28" s="334"/>
      <c r="T28" s="67"/>
    </row>
    <row r="29" spans="1:20" ht="21.75" customHeight="1" thickBot="1" x14ac:dyDescent="0.3">
      <c r="A29" s="153"/>
      <c r="B29" s="307" t="s">
        <v>187</v>
      </c>
      <c r="C29" s="308"/>
      <c r="D29" s="309" t="str">
        <f>+proposition!C84</f>
        <v>............................................</v>
      </c>
      <c r="E29" s="310"/>
      <c r="F29" s="311"/>
      <c r="G29" s="293" t="s">
        <v>188</v>
      </c>
      <c r="H29" s="294"/>
      <c r="I29" s="312" t="str">
        <f>+proposition!F83</f>
        <v>....................................................</v>
      </c>
      <c r="J29" s="313"/>
      <c r="K29" s="153"/>
      <c r="L29" s="178"/>
      <c r="M29" s="178"/>
      <c r="N29" s="178"/>
      <c r="O29" s="178"/>
      <c r="P29" s="179" t="s">
        <v>249</v>
      </c>
      <c r="Q29" s="153"/>
      <c r="R29" s="178"/>
      <c r="S29" s="178"/>
      <c r="T29" s="92"/>
    </row>
    <row r="30" spans="1:20" ht="17.25" customHeight="1" x14ac:dyDescent="0.25">
      <c r="A30" s="153"/>
      <c r="B30" s="180"/>
      <c r="C30" s="180"/>
      <c r="D30" s="181"/>
      <c r="E30" s="181"/>
      <c r="F30" s="181"/>
      <c r="G30" s="161"/>
      <c r="H30" s="161"/>
      <c r="I30" s="161"/>
      <c r="J30" s="161"/>
      <c r="K30" s="153"/>
      <c r="L30" s="153"/>
      <c r="M30" s="182" t="s">
        <v>248</v>
      </c>
      <c r="N30" s="306">
        <f ca="1">TODAY()</f>
        <v>41932</v>
      </c>
      <c r="O30" s="306"/>
      <c r="P30" s="153"/>
      <c r="Q30" s="153"/>
      <c r="R30" s="155"/>
      <c r="S30" s="183"/>
      <c r="T30" s="92"/>
    </row>
    <row r="31" spans="1:20" ht="20.25" customHeight="1" x14ac:dyDescent="0.25">
      <c r="A31" s="153"/>
      <c r="B31" s="180"/>
      <c r="C31" s="180"/>
      <c r="D31" s="181"/>
      <c r="E31" s="181"/>
      <c r="F31" s="181"/>
      <c r="G31" s="161"/>
      <c r="H31" s="161"/>
      <c r="I31" s="161"/>
      <c r="J31" s="161"/>
      <c r="K31" s="153"/>
      <c r="L31" s="153"/>
      <c r="M31" s="182"/>
      <c r="N31" s="184"/>
      <c r="O31" s="184"/>
      <c r="P31" s="153"/>
      <c r="Q31" s="153"/>
      <c r="R31" s="155"/>
      <c r="S31" s="183"/>
      <c r="T31" s="92"/>
    </row>
    <row r="32" spans="1:20" ht="29.25" customHeight="1" x14ac:dyDescent="0.25">
      <c r="A32" s="153"/>
      <c r="B32" s="153"/>
      <c r="C32" s="153"/>
      <c r="D32" s="153"/>
      <c r="E32" s="153"/>
      <c r="F32" s="153"/>
      <c r="G32" s="153"/>
      <c r="H32" s="153"/>
      <c r="I32" s="153"/>
      <c r="J32" s="153"/>
      <c r="K32" s="153"/>
      <c r="L32" s="153"/>
      <c r="M32" s="182"/>
      <c r="N32" s="185"/>
      <c r="O32" s="185"/>
      <c r="P32" s="186" t="s">
        <v>250</v>
      </c>
      <c r="Q32" s="153"/>
      <c r="R32" s="153"/>
      <c r="S32" s="183"/>
      <c r="T32" s="67"/>
    </row>
    <row r="33" spans="1:19" ht="34.5" customHeight="1" x14ac:dyDescent="0.25">
      <c r="A33" s="153"/>
      <c r="B33" s="153"/>
      <c r="C33" s="153"/>
      <c r="D33" s="153"/>
      <c r="E33" s="153"/>
      <c r="F33" s="153"/>
      <c r="G33" s="153"/>
      <c r="H33" s="153"/>
      <c r="I33" s="153"/>
      <c r="J33" s="153"/>
      <c r="K33" s="153"/>
      <c r="L33" s="153"/>
      <c r="M33" s="153"/>
      <c r="N33" s="153"/>
      <c r="O33" s="153"/>
      <c r="P33" s="153"/>
      <c r="Q33" s="153"/>
      <c r="R33" s="153"/>
      <c r="S33" s="153"/>
    </row>
    <row r="34" spans="1:19" ht="24.75" customHeight="1" x14ac:dyDescent="0.25"/>
    <row r="40" spans="1:19" x14ac:dyDescent="0.25">
      <c r="C40" s="67"/>
    </row>
    <row r="54" ht="31.5" customHeight="1" x14ac:dyDescent="0.25"/>
  </sheetData>
  <sheetProtection sheet="1" objects="1" scenarios="1" selectLockedCells="1"/>
  <mergeCells count="96">
    <mergeCell ref="M16:O16"/>
    <mergeCell ref="B23:J23"/>
    <mergeCell ref="M11:O11"/>
    <mergeCell ref="M12:O12"/>
    <mergeCell ref="M13:O13"/>
    <mergeCell ref="B18:C18"/>
    <mergeCell ref="D18:E18"/>
    <mergeCell ref="B19:C19"/>
    <mergeCell ref="D19:E19"/>
    <mergeCell ref="B20:C20"/>
    <mergeCell ref="D20:E20"/>
    <mergeCell ref="B21:C21"/>
    <mergeCell ref="D21:E21"/>
    <mergeCell ref="D11:E11"/>
    <mergeCell ref="G14:H14"/>
    <mergeCell ref="I14:J14"/>
    <mergeCell ref="Q21:Q22"/>
    <mergeCell ref="M21:P22"/>
    <mergeCell ref="M23:P23"/>
    <mergeCell ref="L25:S28"/>
    <mergeCell ref="M17:O17"/>
    <mergeCell ref="M18:O18"/>
    <mergeCell ref="M19:O19"/>
    <mergeCell ref="M20:O20"/>
    <mergeCell ref="B28:C28"/>
    <mergeCell ref="D28:F28"/>
    <mergeCell ref="G28:H28"/>
    <mergeCell ref="I28:J28"/>
    <mergeCell ref="B24:C24"/>
    <mergeCell ref="D24:F24"/>
    <mergeCell ref="G24:H24"/>
    <mergeCell ref="I24:J24"/>
    <mergeCell ref="B25:C25"/>
    <mergeCell ref="D25:F25"/>
    <mergeCell ref="G25:H25"/>
    <mergeCell ref="I25:J25"/>
    <mergeCell ref="D26:F26"/>
    <mergeCell ref="G26:H26"/>
    <mergeCell ref="I26:J26"/>
    <mergeCell ref="B27:C27"/>
    <mergeCell ref="N30:O30"/>
    <mergeCell ref="B29:C29"/>
    <mergeCell ref="D29:F29"/>
    <mergeCell ref="G29:H29"/>
    <mergeCell ref="I29:J29"/>
    <mergeCell ref="G18:H18"/>
    <mergeCell ref="I18:J18"/>
    <mergeCell ref="G16:H16"/>
    <mergeCell ref="I16:J16"/>
    <mergeCell ref="D27:F27"/>
    <mergeCell ref="G27:H27"/>
    <mergeCell ref="I27:J27"/>
    <mergeCell ref="G17:H17"/>
    <mergeCell ref="I17:J17"/>
    <mergeCell ref="M14:O14"/>
    <mergeCell ref="M15:O15"/>
    <mergeCell ref="M6:O6"/>
    <mergeCell ref="M7:O7"/>
    <mergeCell ref="G6:J6"/>
    <mergeCell ref="G7:H7"/>
    <mergeCell ref="G10:H10"/>
    <mergeCell ref="I10:J10"/>
    <mergeCell ref="I7:J7"/>
    <mergeCell ref="I15:J15"/>
    <mergeCell ref="G15:H15"/>
    <mergeCell ref="G11:H11"/>
    <mergeCell ref="I11:J11"/>
    <mergeCell ref="M8:O8"/>
    <mergeCell ref="M9:O9"/>
    <mergeCell ref="M10:O10"/>
    <mergeCell ref="B16:C16"/>
    <mergeCell ref="B17:C17"/>
    <mergeCell ref="B15:C15"/>
    <mergeCell ref="D15:E15"/>
    <mergeCell ref="B4:E4"/>
    <mergeCell ref="B13:E13"/>
    <mergeCell ref="B14:C14"/>
    <mergeCell ref="D14:E14"/>
    <mergeCell ref="D16:E16"/>
    <mergeCell ref="D17:E17"/>
    <mergeCell ref="B2:R2"/>
    <mergeCell ref="B6:E6"/>
    <mergeCell ref="G13:J13"/>
    <mergeCell ref="B7:C7"/>
    <mergeCell ref="D7:E7"/>
    <mergeCell ref="B8:C8"/>
    <mergeCell ref="D8:E8"/>
    <mergeCell ref="G8:H8"/>
    <mergeCell ref="I8:J8"/>
    <mergeCell ref="B9:C9"/>
    <mergeCell ref="D9:E9"/>
    <mergeCell ref="G9:H9"/>
    <mergeCell ref="I9:J9"/>
    <mergeCell ref="D10:E10"/>
    <mergeCell ref="B11:C11"/>
    <mergeCell ref="P6:P7"/>
  </mergeCells>
  <dataValidations count="3">
    <dataValidation type="list" allowBlank="1" showInputMessage="1" showErrorMessage="1" sqref="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28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D131064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D196600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D262136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D327672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D393208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D458744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D524280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D589816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D655352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D720888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D786424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D851960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D917496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D983032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mc:AlternateContent xmlns:x12ac="http://schemas.microsoft.com/office/spreadsheetml/2011/1/ac" xmlns:mc="http://schemas.openxmlformats.org/markup-compatibility/2006">
        <mc:Choice Requires="x12ac">
          <x12ac:list>"""Monsieur""","""Madame""","""Mademoiselle"""</x12ac:list>
        </mc:Choice>
        <mc:Fallback>
          <formula1>"""Monsieur"",""Madame"",""Mademoiselle"""</formula1>
        </mc:Fallback>
      </mc:AlternateContent>
    </dataValidation>
    <dataValidation type="list" allowBlank="1" showInputMessage="1" showErrorMessage="1" sqref="WVP983033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I65528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I131064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I196600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I262136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I327672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I393208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I458744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I524280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I589816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I655352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I720888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I786424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I851960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I917496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I983032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mc:AlternateContent xmlns:x12ac="http://schemas.microsoft.com/office/spreadsheetml/2011/1/ac" xmlns:mc="http://schemas.openxmlformats.org/markup-compatibility/2006">
        <mc:Choice Requires="x12ac">
          <x12ac:list>"""Monsieur"""," ""Madame""","""Mademoiselle"""</x12ac:list>
        </mc:Choice>
        <mc:Fallback>
          <formula1>"""Monsieur"", ""Madame"",""Mademoiselle"""</formula1>
        </mc:Fallback>
      </mc:AlternateContent>
    </dataValidation>
    <dataValidation type="whole" allowBlank="1" showInputMessage="1" showErrorMessage="1" sqref="WVK983025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65520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D131056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D196592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D262128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D327664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D393200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D458736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D524272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D589808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D655344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D720880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D786416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D851952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D917488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D983024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formula1>2</formula1>
      <formula2>20000000000</formula2>
    </dataValidation>
  </dataValidations>
  <pageMargins left="0.70866141732283472" right="0.70866141732283472" top="0.94488188976377963" bottom="1.1417322834645669" header="0.31496062992125984" footer="0.31496062992125984"/>
  <pageSetup paperSize="9" scale="54" fitToHeight="0" orientation="landscape" horizontalDpi="4294967295" verticalDpi="4294967295"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P52"/>
  <sheetViews>
    <sheetView showGridLines="0" showRowColHeaders="0" topLeftCell="A24" zoomScaleNormal="100" zoomScaleSheetLayoutView="85" zoomScalePageLayoutView="80" workbookViewId="0">
      <selection activeCell="B43" sqref="B43:J43"/>
    </sheetView>
  </sheetViews>
  <sheetFormatPr baseColWidth="10" defaultRowHeight="15.75" x14ac:dyDescent="0.25"/>
  <cols>
    <col min="1" max="1" width="10.83203125" style="68" customWidth="1"/>
    <col min="2" max="10" width="15.1640625" style="68" customWidth="1"/>
    <col min="11" max="11" width="9.33203125" style="68" customWidth="1"/>
    <col min="12" max="12" width="16.83203125" style="68" customWidth="1"/>
    <col min="13" max="15" width="79.6640625" style="68" customWidth="1"/>
    <col min="16" max="16384" width="12" style="68"/>
  </cols>
  <sheetData>
    <row r="1" spans="2:12" ht="25.5" customHeight="1" x14ac:dyDescent="0.25">
      <c r="B1" s="375" t="s">
        <v>251</v>
      </c>
      <c r="C1" s="375"/>
      <c r="D1" s="375"/>
      <c r="E1" s="375"/>
      <c r="F1" s="375"/>
      <c r="G1" s="375"/>
      <c r="H1" s="375"/>
      <c r="I1" s="375"/>
      <c r="J1" s="375"/>
    </row>
    <row r="2" spans="2:12" ht="24.75" customHeight="1" x14ac:dyDescent="0.25"/>
    <row r="3" spans="2:12" x14ac:dyDescent="0.25">
      <c r="C3" s="75"/>
      <c r="D3" s="76" t="s">
        <v>228</v>
      </c>
      <c r="E3" s="73" t="s">
        <v>229</v>
      </c>
      <c r="F3" s="75"/>
      <c r="G3" s="75"/>
      <c r="H3" s="75"/>
      <c r="I3" s="75"/>
      <c r="J3" s="75"/>
    </row>
    <row r="4" spans="2:12" x14ac:dyDescent="0.25">
      <c r="C4" s="75"/>
      <c r="D4" s="76" t="s">
        <v>231</v>
      </c>
      <c r="E4" s="73" t="s">
        <v>230</v>
      </c>
      <c r="F4" s="75"/>
      <c r="G4" s="75"/>
      <c r="H4" s="75"/>
      <c r="I4" s="75"/>
      <c r="J4" s="74"/>
    </row>
    <row r="5" spans="2:12" x14ac:dyDescent="0.25">
      <c r="B5" s="75"/>
      <c r="C5" s="75"/>
      <c r="D5" s="76" t="s">
        <v>232</v>
      </c>
      <c r="E5" s="73" t="str">
        <f>IF(proposition!B96="pas de Casco", "non désirée", "voir Conditions Générales, référence : 0124-OMNIUM-F-31/10/2010")</f>
        <v>non désirée</v>
      </c>
      <c r="F5" s="75"/>
      <c r="G5" s="75"/>
      <c r="H5" s="75"/>
      <c r="I5" s="75"/>
      <c r="J5" s="74"/>
    </row>
    <row r="6" spans="2:12" x14ac:dyDescent="0.25">
      <c r="C6" s="75"/>
      <c r="D6" s="76" t="s">
        <v>233</v>
      </c>
      <c r="E6" s="73" t="str">
        <f>IF(proposition!C98="pas d'assistance", "non désirée", "voir Conditions Générales, référence : 0124-GSFNS-31/10/2010")</f>
        <v>non désirée</v>
      </c>
      <c r="F6" s="75"/>
      <c r="G6" s="75"/>
      <c r="H6" s="75"/>
      <c r="I6" s="75"/>
      <c r="J6" s="74"/>
    </row>
    <row r="7" spans="2:12" ht="16.5" customHeight="1" x14ac:dyDescent="0.25">
      <c r="B7" s="75"/>
      <c r="C7" s="75"/>
      <c r="D7" s="76" t="s">
        <v>234</v>
      </c>
      <c r="E7" s="77" t="s">
        <v>235</v>
      </c>
      <c r="F7" s="75"/>
      <c r="G7" s="75"/>
      <c r="H7" s="75"/>
      <c r="I7" s="75"/>
      <c r="J7" s="74"/>
    </row>
    <row r="8" spans="2:12" ht="38.25" customHeight="1" x14ac:dyDescent="0.25">
      <c r="B8" s="384" t="s">
        <v>227</v>
      </c>
      <c r="C8" s="384"/>
      <c r="D8" s="384"/>
    </row>
    <row r="9" spans="2:12" ht="23.25" customHeight="1" x14ac:dyDescent="0.25">
      <c r="B9" s="73" t="s">
        <v>226</v>
      </c>
      <c r="C9" s="73"/>
    </row>
    <row r="10" spans="2:12" ht="33" customHeight="1" x14ac:dyDescent="0.25">
      <c r="B10" s="71" t="s">
        <v>225</v>
      </c>
    </row>
    <row r="11" spans="2:12" ht="63.75" customHeight="1" x14ac:dyDescent="0.25">
      <c r="B11" s="369" t="s">
        <v>300</v>
      </c>
      <c r="C11" s="369"/>
      <c r="D11" s="369"/>
      <c r="E11" s="369"/>
      <c r="F11" s="369"/>
      <c r="G11" s="369"/>
      <c r="H11" s="369"/>
      <c r="I11" s="369"/>
      <c r="J11" s="369"/>
      <c r="K11" s="72"/>
    </row>
    <row r="12" spans="2:12" ht="49.5" customHeight="1" x14ac:dyDescent="0.25">
      <c r="B12" s="374" t="s">
        <v>224</v>
      </c>
      <c r="C12" s="374"/>
      <c r="D12" s="374"/>
      <c r="E12" s="374"/>
      <c r="F12" s="374"/>
      <c r="G12" s="374"/>
      <c r="H12" s="374"/>
      <c r="I12" s="374"/>
      <c r="J12" s="374"/>
      <c r="K12" s="71"/>
      <c r="L12" s="71"/>
    </row>
    <row r="13" spans="2:12" ht="94.5" customHeight="1" x14ac:dyDescent="0.25">
      <c r="B13" s="357" t="s">
        <v>223</v>
      </c>
      <c r="C13" s="357"/>
      <c r="D13" s="357"/>
      <c r="E13" s="357"/>
      <c r="F13" s="357"/>
      <c r="G13" s="357"/>
      <c r="H13" s="357"/>
      <c r="I13" s="357"/>
      <c r="J13" s="357"/>
    </row>
    <row r="14" spans="2:12" ht="30" customHeight="1" x14ac:dyDescent="0.25">
      <c r="B14" s="71" t="s">
        <v>222</v>
      </c>
    </row>
    <row r="15" spans="2:12" ht="78.75" customHeight="1" x14ac:dyDescent="0.25">
      <c r="B15" s="357" t="s">
        <v>221</v>
      </c>
      <c r="C15" s="357"/>
      <c r="D15" s="357"/>
      <c r="E15" s="357"/>
      <c r="F15" s="357"/>
      <c r="G15" s="357"/>
      <c r="H15" s="357"/>
      <c r="I15" s="357"/>
      <c r="J15" s="357"/>
    </row>
    <row r="16" spans="2:12" ht="33.75" customHeight="1" x14ac:dyDescent="0.25">
      <c r="B16" s="71" t="s">
        <v>220</v>
      </c>
    </row>
    <row r="17" spans="2:10" ht="38.25" customHeight="1" x14ac:dyDescent="0.25">
      <c r="B17" s="357" t="s">
        <v>219</v>
      </c>
      <c r="C17" s="371"/>
      <c r="D17" s="371"/>
      <c r="E17" s="371"/>
      <c r="F17" s="371"/>
      <c r="G17" s="371"/>
      <c r="H17" s="371"/>
      <c r="I17" s="371"/>
      <c r="J17" s="371"/>
    </row>
    <row r="18" spans="2:10" ht="31.5" customHeight="1" x14ac:dyDescent="0.25">
      <c r="B18" s="71" t="s">
        <v>218</v>
      </c>
    </row>
    <row r="19" spans="2:10" ht="50.25" customHeight="1" x14ac:dyDescent="0.25">
      <c r="B19" s="357" t="s">
        <v>217</v>
      </c>
      <c r="C19" s="357"/>
      <c r="D19" s="357"/>
      <c r="E19" s="357"/>
      <c r="F19" s="357"/>
      <c r="G19" s="357"/>
      <c r="H19" s="357"/>
      <c r="I19" s="357"/>
      <c r="J19" s="357"/>
    </row>
    <row r="20" spans="2:10" ht="48.75" customHeight="1" x14ac:dyDescent="0.25">
      <c r="B20" s="357" t="s">
        <v>216</v>
      </c>
      <c r="C20" s="357"/>
      <c r="D20" s="357"/>
      <c r="E20" s="357"/>
      <c r="F20" s="357"/>
      <c r="G20" s="357"/>
      <c r="H20" s="357"/>
      <c r="I20" s="357"/>
      <c r="J20" s="357"/>
    </row>
    <row r="21" spans="2:10" ht="39" customHeight="1" x14ac:dyDescent="0.25">
      <c r="B21" s="357" t="s">
        <v>215</v>
      </c>
      <c r="C21" s="357"/>
      <c r="D21" s="357"/>
      <c r="E21" s="357"/>
      <c r="F21" s="357"/>
      <c r="G21" s="357"/>
      <c r="H21" s="357"/>
      <c r="I21" s="357"/>
      <c r="J21" s="357"/>
    </row>
    <row r="22" spans="2:10" ht="33" customHeight="1" x14ac:dyDescent="0.25">
      <c r="B22" s="109" t="s">
        <v>214</v>
      </c>
      <c r="C22" s="110"/>
      <c r="D22" s="110"/>
      <c r="E22" s="110"/>
      <c r="F22" s="110"/>
      <c r="G22" s="111" t="str">
        <f>IF(proposition!J96="N", "Garantie Non Souscrite", "Souscrit")</f>
        <v>Garantie Non Souscrite</v>
      </c>
      <c r="H22" s="110"/>
      <c r="I22" s="110"/>
      <c r="J22" s="110"/>
    </row>
    <row r="23" spans="2:10" ht="39" customHeight="1" x14ac:dyDescent="0.25">
      <c r="B23" s="372" t="s">
        <v>213</v>
      </c>
      <c r="C23" s="373"/>
      <c r="D23" s="373"/>
      <c r="E23" s="373"/>
      <c r="F23" s="373"/>
      <c r="G23" s="373"/>
      <c r="H23" s="373"/>
      <c r="I23" s="373"/>
      <c r="J23" s="373"/>
    </row>
    <row r="24" spans="2:10" ht="14.25" customHeight="1" thickBot="1" x14ac:dyDescent="0.3">
      <c r="B24" s="112" t="s">
        <v>212</v>
      </c>
      <c r="C24" s="110"/>
      <c r="D24" s="110"/>
      <c r="E24" s="110"/>
      <c r="F24" s="110"/>
      <c r="G24" s="110"/>
      <c r="H24" s="110"/>
      <c r="I24" s="110"/>
      <c r="J24" s="110"/>
    </row>
    <row r="25" spans="2:10" ht="34.5" customHeight="1" thickBot="1" x14ac:dyDescent="0.3">
      <c r="B25" s="370" t="s">
        <v>211</v>
      </c>
      <c r="C25" s="370"/>
      <c r="D25" s="370" t="s">
        <v>210</v>
      </c>
      <c r="E25" s="370"/>
      <c r="F25" s="370"/>
      <c r="G25" s="370"/>
      <c r="H25" s="370"/>
      <c r="I25" s="370"/>
      <c r="J25" s="370"/>
    </row>
    <row r="26" spans="2:10" ht="23.25" customHeight="1" thickBot="1" x14ac:dyDescent="0.3">
      <c r="B26" s="356" t="s">
        <v>209</v>
      </c>
      <c r="C26" s="356"/>
      <c r="D26" s="364" t="s">
        <v>272</v>
      </c>
      <c r="E26" s="364"/>
      <c r="F26" s="364"/>
      <c r="G26" s="364"/>
      <c r="H26" s="364"/>
      <c r="I26" s="364"/>
      <c r="J26" s="364"/>
    </row>
    <row r="27" spans="2:10" ht="7.5" customHeight="1" thickBot="1" x14ac:dyDescent="0.3">
      <c r="B27" s="356" t="s">
        <v>208</v>
      </c>
      <c r="C27" s="368"/>
      <c r="D27" s="365" t="s">
        <v>273</v>
      </c>
      <c r="E27" s="364"/>
      <c r="F27" s="364"/>
      <c r="G27" s="364"/>
      <c r="H27" s="364"/>
      <c r="I27" s="364"/>
      <c r="J27" s="364"/>
    </row>
    <row r="28" spans="2:10" ht="16.5" customHeight="1" thickBot="1" x14ac:dyDescent="0.3">
      <c r="B28" s="356"/>
      <c r="C28" s="368"/>
      <c r="D28" s="365"/>
      <c r="E28" s="364"/>
      <c r="F28" s="364"/>
      <c r="G28" s="364"/>
      <c r="H28" s="364"/>
      <c r="I28" s="364"/>
      <c r="J28" s="364"/>
    </row>
    <row r="29" spans="2:10" ht="10.5" customHeight="1" thickBot="1" x14ac:dyDescent="0.3">
      <c r="B29" s="356"/>
      <c r="C29" s="368"/>
      <c r="D29" s="365"/>
      <c r="E29" s="364"/>
      <c r="F29" s="364"/>
      <c r="G29" s="364"/>
      <c r="H29" s="364"/>
      <c r="I29" s="364"/>
      <c r="J29" s="364"/>
    </row>
    <row r="30" spans="2:10" ht="36.75" customHeight="1" thickBot="1" x14ac:dyDescent="0.3">
      <c r="B30" s="356" t="s">
        <v>207</v>
      </c>
      <c r="C30" s="356"/>
      <c r="D30" s="366" t="s">
        <v>301</v>
      </c>
      <c r="E30" s="367"/>
      <c r="F30" s="367"/>
      <c r="G30" s="367"/>
      <c r="H30" s="367"/>
      <c r="I30" s="367"/>
      <c r="J30" s="367"/>
    </row>
    <row r="31" spans="2:10" ht="23.25" hidden="1" customHeight="1" thickBot="1" x14ac:dyDescent="0.3">
      <c r="B31" s="356"/>
      <c r="C31" s="356"/>
      <c r="D31" s="113" t="s">
        <v>274</v>
      </c>
      <c r="E31" s="114"/>
      <c r="F31" s="114"/>
      <c r="G31" s="114"/>
      <c r="H31" s="114"/>
      <c r="I31" s="114"/>
      <c r="J31" s="114"/>
    </row>
    <row r="32" spans="2:10" ht="23.25" hidden="1" customHeight="1" thickBot="1" x14ac:dyDescent="0.3">
      <c r="B32" s="356"/>
      <c r="C32" s="356"/>
      <c r="D32" s="115"/>
      <c r="E32" s="116"/>
      <c r="F32" s="116"/>
      <c r="G32" s="116"/>
      <c r="H32" s="116"/>
      <c r="I32" s="116"/>
      <c r="J32" s="116"/>
    </row>
    <row r="33" spans="2:13" ht="9" customHeight="1" thickBot="1" x14ac:dyDescent="0.3">
      <c r="B33" s="356" t="s">
        <v>206</v>
      </c>
      <c r="C33" s="356"/>
      <c r="D33" s="361"/>
      <c r="E33" s="362"/>
      <c r="F33" s="362"/>
      <c r="G33" s="362"/>
      <c r="H33" s="362"/>
      <c r="I33" s="362"/>
      <c r="J33" s="363"/>
    </row>
    <row r="34" spans="2:13" ht="16.5" thickBot="1" x14ac:dyDescent="0.3">
      <c r="B34" s="356"/>
      <c r="C34" s="356"/>
      <c r="D34" s="359" t="s">
        <v>275</v>
      </c>
      <c r="E34" s="359"/>
      <c r="F34" s="359"/>
      <c r="G34" s="359"/>
      <c r="H34" s="359"/>
      <c r="I34" s="359"/>
      <c r="J34" s="359"/>
      <c r="K34" s="70"/>
    </row>
    <row r="35" spans="2:13" ht="16.5" thickBot="1" x14ac:dyDescent="0.3">
      <c r="B35" s="356"/>
      <c r="C35" s="356"/>
      <c r="D35" s="358" t="s">
        <v>276</v>
      </c>
      <c r="E35" s="359"/>
      <c r="F35" s="359"/>
      <c r="G35" s="359"/>
      <c r="H35" s="359"/>
      <c r="I35" s="359"/>
      <c r="J35" s="360"/>
    </row>
    <row r="36" spans="2:13" ht="16.5" thickBot="1" x14ac:dyDescent="0.3">
      <c r="B36" s="356"/>
      <c r="C36" s="356"/>
      <c r="D36" s="359" t="s">
        <v>277</v>
      </c>
      <c r="E36" s="359"/>
      <c r="F36" s="359"/>
      <c r="G36" s="359"/>
      <c r="H36" s="359"/>
      <c r="I36" s="359"/>
      <c r="J36" s="359"/>
      <c r="K36" s="70"/>
    </row>
    <row r="37" spans="2:13" ht="29.25" customHeight="1" thickBot="1" x14ac:dyDescent="0.3">
      <c r="B37" s="356"/>
      <c r="C37" s="356"/>
      <c r="D37" s="359" t="s">
        <v>278</v>
      </c>
      <c r="E37" s="359"/>
      <c r="F37" s="359"/>
      <c r="G37" s="359"/>
      <c r="H37" s="359"/>
      <c r="I37" s="359"/>
      <c r="J37" s="359"/>
      <c r="K37" s="70"/>
    </row>
    <row r="38" spans="2:13" ht="9.75" customHeight="1" thickBot="1" x14ac:dyDescent="0.3">
      <c r="B38" s="356"/>
      <c r="C38" s="356"/>
      <c r="D38" s="394"/>
      <c r="E38" s="395"/>
      <c r="F38" s="395"/>
      <c r="G38" s="395"/>
      <c r="H38" s="395"/>
      <c r="I38" s="395"/>
      <c r="J38" s="396"/>
      <c r="K38" s="70"/>
    </row>
    <row r="39" spans="2:13" ht="22.5" customHeight="1" thickBot="1" x14ac:dyDescent="0.3">
      <c r="B39" s="355" t="s">
        <v>302</v>
      </c>
      <c r="C39" s="356"/>
      <c r="D39" s="397" t="s">
        <v>279</v>
      </c>
      <c r="E39" s="397"/>
      <c r="F39" s="397"/>
      <c r="G39" s="397"/>
      <c r="H39" s="397"/>
      <c r="I39" s="397"/>
      <c r="J39" s="397"/>
    </row>
    <row r="40" spans="2:13" ht="22.5" customHeight="1" thickBot="1" x14ac:dyDescent="0.3">
      <c r="B40" s="356"/>
      <c r="C40" s="356"/>
      <c r="D40" s="385" t="s">
        <v>280</v>
      </c>
      <c r="E40" s="385"/>
      <c r="F40" s="385"/>
      <c r="G40" s="385"/>
      <c r="H40" s="385"/>
      <c r="I40" s="385"/>
      <c r="J40" s="385"/>
    </row>
    <row r="41" spans="2:13" ht="33" customHeight="1" thickBot="1" x14ac:dyDescent="0.3">
      <c r="B41" s="391" t="s">
        <v>205</v>
      </c>
      <c r="C41" s="392"/>
      <c r="D41" s="386" t="s">
        <v>281</v>
      </c>
      <c r="E41" s="387"/>
      <c r="F41" s="387"/>
      <c r="G41" s="387"/>
      <c r="H41" s="387"/>
      <c r="I41" s="387"/>
      <c r="J41" s="388"/>
    </row>
    <row r="42" spans="2:13" ht="11.25" customHeight="1" x14ac:dyDescent="0.25">
      <c r="B42" s="117"/>
      <c r="C42" s="117"/>
      <c r="D42" s="118"/>
      <c r="E42" s="118"/>
      <c r="F42" s="118"/>
      <c r="G42" s="118"/>
      <c r="H42" s="118"/>
      <c r="I42" s="118"/>
      <c r="J42" s="118"/>
    </row>
    <row r="43" spans="2:13" ht="139.5" customHeight="1" x14ac:dyDescent="0.25">
      <c r="B43" s="393" t="s">
        <v>303</v>
      </c>
      <c r="C43" s="393"/>
      <c r="D43" s="393"/>
      <c r="E43" s="393"/>
      <c r="F43" s="393"/>
      <c r="G43" s="393"/>
      <c r="H43" s="393"/>
      <c r="I43" s="393"/>
      <c r="J43" s="393"/>
    </row>
    <row r="44" spans="2:13" ht="176.25" customHeight="1" x14ac:dyDescent="0.25">
      <c r="B44" s="389" t="s">
        <v>304</v>
      </c>
      <c r="C44" s="390"/>
      <c r="D44" s="390"/>
      <c r="E44" s="390"/>
      <c r="F44" s="390"/>
      <c r="G44" s="390"/>
      <c r="H44" s="390"/>
      <c r="I44" s="390"/>
      <c r="J44" s="390"/>
      <c r="M44" s="69"/>
    </row>
    <row r="45" spans="2:13" x14ac:dyDescent="0.25">
      <c r="B45" s="79"/>
      <c r="C45" s="79"/>
      <c r="D45" s="79"/>
      <c r="E45" s="79"/>
      <c r="F45" s="79"/>
      <c r="G45" s="79"/>
      <c r="H45" s="79"/>
      <c r="I45" s="79"/>
      <c r="J45" s="79"/>
      <c r="M45" s="69"/>
    </row>
    <row r="46" spans="2:13" ht="30.75" customHeight="1" x14ac:dyDescent="0.25">
      <c r="B46" s="382" t="str">
        <f>"Fait en 2 exemplaires, dont un à retourner signé a IBS Europe, le "&amp;Contrat!D8</f>
        <v xml:space="preserve">Fait en 2 exemplaires, dont un à retourner signé a IBS Europe, le </v>
      </c>
      <c r="C46" s="382"/>
      <c r="D46" s="382"/>
      <c r="E46" s="382"/>
      <c r="F46" s="382"/>
      <c r="G46" s="382"/>
      <c r="H46" s="382"/>
      <c r="I46" s="382"/>
      <c r="J46" s="382"/>
    </row>
    <row r="47" spans="2:13" x14ac:dyDescent="0.25">
      <c r="B47" s="383" t="s">
        <v>204</v>
      </c>
      <c r="C47" s="383"/>
      <c r="D47" s="383"/>
      <c r="E47" s="383"/>
      <c r="F47" s="383" t="s">
        <v>203</v>
      </c>
      <c r="G47" s="383"/>
      <c r="H47" s="383"/>
      <c r="I47" s="383"/>
      <c r="J47" s="383"/>
    </row>
    <row r="52" spans="2:16" s="78" customFormat="1" ht="31.5" customHeight="1" x14ac:dyDescent="0.2">
      <c r="B52" s="379" t="s">
        <v>105</v>
      </c>
      <c r="C52" s="380"/>
      <c r="D52" s="380"/>
      <c r="E52" s="381"/>
      <c r="F52" s="376" t="s">
        <v>146</v>
      </c>
      <c r="G52" s="378"/>
      <c r="H52" s="376" t="s">
        <v>147</v>
      </c>
      <c r="I52" s="377"/>
      <c r="J52" s="377"/>
      <c r="K52" s="96"/>
      <c r="L52" s="96"/>
      <c r="M52" s="96"/>
      <c r="N52" s="96"/>
      <c r="O52" s="96"/>
      <c r="P52" s="96"/>
    </row>
  </sheetData>
  <sheetProtection sheet="1" objects="1" scenarios="1" selectLockedCells="1" selectUnlockedCells="1"/>
  <mergeCells count="39">
    <mergeCell ref="B1:J1"/>
    <mergeCell ref="H52:J52"/>
    <mergeCell ref="F52:G52"/>
    <mergeCell ref="B52:E52"/>
    <mergeCell ref="B46:J46"/>
    <mergeCell ref="B47:E47"/>
    <mergeCell ref="F47:J47"/>
    <mergeCell ref="B8:D8"/>
    <mergeCell ref="D40:J40"/>
    <mergeCell ref="D41:J41"/>
    <mergeCell ref="B44:J44"/>
    <mergeCell ref="B41:C41"/>
    <mergeCell ref="B43:J43"/>
    <mergeCell ref="D38:J38"/>
    <mergeCell ref="D39:J39"/>
    <mergeCell ref="D25:J25"/>
    <mergeCell ref="B11:J11"/>
    <mergeCell ref="B15:J15"/>
    <mergeCell ref="B25:C25"/>
    <mergeCell ref="B19:J19"/>
    <mergeCell ref="B20:J20"/>
    <mergeCell ref="B17:J17"/>
    <mergeCell ref="B23:J23"/>
    <mergeCell ref="B12:J12"/>
    <mergeCell ref="B13:J13"/>
    <mergeCell ref="B39:C40"/>
    <mergeCell ref="B21:J21"/>
    <mergeCell ref="D35:J35"/>
    <mergeCell ref="D36:J36"/>
    <mergeCell ref="D37:J37"/>
    <mergeCell ref="B26:C26"/>
    <mergeCell ref="D33:J33"/>
    <mergeCell ref="D26:J26"/>
    <mergeCell ref="D27:J29"/>
    <mergeCell ref="D30:J30"/>
    <mergeCell ref="D34:J34"/>
    <mergeCell ref="B30:C32"/>
    <mergeCell ref="B27:C29"/>
    <mergeCell ref="B33:C38"/>
  </mergeCells>
  <pageMargins left="0.70866141732283472" right="0.70866141732283472" top="0.94488188976377963" bottom="1.1417322834645669" header="0.31496062992125984" footer="0.31496062992125984"/>
  <pageSetup paperSize="9" scale="62" fitToHeight="0" orientation="portrait" horizontalDpi="4294967295" verticalDpi="4294967295"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rowBreaks count="1" manualBreakCount="1">
    <brk id="2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5:J38"/>
  <sheetViews>
    <sheetView showGridLines="0" showRowColHeaders="0" zoomScale="115" zoomScaleNormal="115" workbookViewId="0">
      <selection activeCell="B28" sqref="B28:F28"/>
    </sheetView>
  </sheetViews>
  <sheetFormatPr baseColWidth="10" defaultRowHeight="12.75" x14ac:dyDescent="0.2"/>
  <cols>
    <col min="1" max="1" width="6" style="98" customWidth="1"/>
    <col min="2" max="2" width="21.6640625" style="98" customWidth="1"/>
    <col min="3" max="3" width="11.6640625" style="98" customWidth="1"/>
    <col min="4" max="4" width="13" style="98" customWidth="1"/>
    <col min="5" max="6" width="16" style="98" customWidth="1"/>
    <col min="7" max="7" width="5" style="98" customWidth="1"/>
    <col min="8" max="8" width="12" style="98" customWidth="1"/>
    <col min="9" max="16384" width="12" style="98"/>
  </cols>
  <sheetData>
    <row r="5" spans="2:6" x14ac:dyDescent="0.2">
      <c r="E5" s="98" t="str">
        <f>+proposition!E16</f>
        <v>……………………………………………………………………..</v>
      </c>
    </row>
    <row r="6" spans="2:6" x14ac:dyDescent="0.2">
      <c r="E6" s="98" t="str">
        <f>+proposition!C18</f>
        <v>………………………………………….</v>
      </c>
    </row>
    <row r="7" spans="2:6" x14ac:dyDescent="0.2">
      <c r="E7" s="98" t="str">
        <f>proposition!F18&amp;" "&amp;proposition!C19</f>
        <v>………. ……………………………</v>
      </c>
    </row>
    <row r="11" spans="2:6" x14ac:dyDescent="0.2">
      <c r="B11" s="98" t="s">
        <v>252</v>
      </c>
    </row>
    <row r="15" spans="2:6" x14ac:dyDescent="0.2">
      <c r="B15" s="398" t="s">
        <v>266</v>
      </c>
      <c r="C15" s="398"/>
      <c r="D15" s="398"/>
      <c r="E15" s="398"/>
      <c r="F15" s="398"/>
    </row>
    <row r="18" spans="2:10" x14ac:dyDescent="0.2">
      <c r="E18" s="99" t="s">
        <v>158</v>
      </c>
      <c r="F18" s="100">
        <f>+Contrat!D8+245</f>
        <v>245</v>
      </c>
    </row>
    <row r="22" spans="2:10" x14ac:dyDescent="0.2">
      <c r="B22" s="98" t="s">
        <v>114</v>
      </c>
      <c r="C22" s="98" t="str">
        <f>+Contrat!D7</f>
        <v>PRA000100............................................./.............................................</v>
      </c>
    </row>
    <row r="24" spans="2:10" x14ac:dyDescent="0.2">
      <c r="B24" s="101" t="s">
        <v>253</v>
      </c>
    </row>
    <row r="25" spans="2:10" x14ac:dyDescent="0.2">
      <c r="B25" s="98" t="s">
        <v>254</v>
      </c>
      <c r="D25" s="100">
        <f>+Contrat!D9</f>
        <v>365</v>
      </c>
    </row>
    <row r="27" spans="2:10" ht="15" x14ac:dyDescent="0.2">
      <c r="B27" s="97" t="s">
        <v>258</v>
      </c>
      <c r="C27"/>
      <c r="D27"/>
      <c r="E27"/>
      <c r="F27"/>
      <c r="G27"/>
      <c r="H27"/>
      <c r="I27"/>
      <c r="J27"/>
    </row>
    <row r="28" spans="2:10" ht="15" x14ac:dyDescent="0.2">
      <c r="B28" s="97" t="s">
        <v>267</v>
      </c>
      <c r="C28"/>
      <c r="D28"/>
      <c r="E28"/>
      <c r="F28"/>
      <c r="G28"/>
      <c r="H28"/>
      <c r="I28"/>
      <c r="J28"/>
    </row>
    <row r="29" spans="2:10" ht="15" x14ac:dyDescent="0.2">
      <c r="B29" s="97"/>
      <c r="C29"/>
      <c r="D29"/>
      <c r="E29"/>
      <c r="F29"/>
      <c r="G29"/>
      <c r="H29"/>
      <c r="I29"/>
      <c r="J29"/>
    </row>
    <row r="30" spans="2:10" ht="15" x14ac:dyDescent="0.2">
      <c r="B30" s="97" t="s">
        <v>255</v>
      </c>
      <c r="C30"/>
      <c r="D30"/>
      <c r="E30"/>
      <c r="F30"/>
      <c r="G30"/>
      <c r="H30"/>
      <c r="I30"/>
      <c r="J30"/>
    </row>
    <row r="31" spans="2:10" ht="15" x14ac:dyDescent="0.2">
      <c r="B31" s="97"/>
      <c r="C31"/>
      <c r="D31"/>
      <c r="E31"/>
      <c r="F31"/>
      <c r="G31"/>
      <c r="H31"/>
      <c r="I31"/>
      <c r="J31"/>
    </row>
    <row r="32" spans="2:10" ht="15" x14ac:dyDescent="0.2">
      <c r="B32" s="97" t="s">
        <v>256</v>
      </c>
      <c r="C32"/>
      <c r="D32"/>
      <c r="E32"/>
      <c r="F32"/>
      <c r="G32"/>
      <c r="H32"/>
      <c r="I32"/>
      <c r="J32"/>
    </row>
    <row r="33" spans="2:10" ht="15" x14ac:dyDescent="0.2">
      <c r="B33" s="97"/>
      <c r="C33"/>
      <c r="D33"/>
      <c r="E33"/>
      <c r="F33"/>
      <c r="G33"/>
      <c r="H33"/>
      <c r="I33"/>
      <c r="J33"/>
    </row>
    <row r="34" spans="2:10" ht="26.25" customHeight="1" x14ac:dyDescent="0.2">
      <c r="B34" s="97" t="s">
        <v>257</v>
      </c>
      <c r="C34"/>
      <c r="D34"/>
      <c r="E34"/>
      <c r="F34"/>
      <c r="G34"/>
      <c r="H34"/>
      <c r="I34"/>
      <c r="J34"/>
    </row>
    <row r="35" spans="2:10" ht="15" x14ac:dyDescent="0.2">
      <c r="B35" s="97"/>
      <c r="C35"/>
      <c r="D35"/>
      <c r="E35"/>
      <c r="F35"/>
      <c r="G35"/>
      <c r="H35"/>
      <c r="I35"/>
      <c r="J35"/>
    </row>
    <row r="36" spans="2:10" ht="15" x14ac:dyDescent="0.2">
      <c r="B36" s="97"/>
      <c r="C36"/>
      <c r="D36"/>
      <c r="E36"/>
      <c r="F36"/>
      <c r="G36"/>
      <c r="H36"/>
      <c r="I36"/>
      <c r="J36"/>
    </row>
    <row r="37" spans="2:10" ht="15" x14ac:dyDescent="0.2">
      <c r="B37" s="97"/>
      <c r="C37"/>
      <c r="D37"/>
      <c r="E37" s="398" t="s">
        <v>259</v>
      </c>
      <c r="F37" s="398"/>
      <c r="G37" s="102"/>
      <c r="H37"/>
      <c r="I37"/>
      <c r="J37" s="97"/>
    </row>
    <row r="38" spans="2:10" x14ac:dyDescent="0.2">
      <c r="E38" s="98" t="s">
        <v>260</v>
      </c>
    </row>
  </sheetData>
  <sheetProtection sheet="1" objects="1" scenarios="1" selectLockedCells="1" selectUnlockedCells="1"/>
  <mergeCells count="2">
    <mergeCell ref="E37:F37"/>
    <mergeCell ref="B15:F15"/>
  </mergeCells>
  <pageMargins left="0.70866141732283472" right="0.70866141732283472" top="0.94488188976377963" bottom="1.1417322834645669" header="0.31496062992125984" footer="0.31496062992125984"/>
  <pageSetup paperSize="9" scale="86" fitToHeight="0" orientation="portrait" r:id="rId1"/>
  <headerFooter>
    <oddHeader>&amp;L&amp;G</oddHeader>
    <oddFooter>&amp;LIBS Europe SA
Route de Luxembourg 68
4972 Dippach (GDL)
CAA 2005CM014&amp;CTel : +32 4 2597672
Fax : + 32 4 2597644
affaires@ibseurope.com
RC Lucembourg B108838&amp;RBelfius 068/2436068-37
IBAN BE35 0682 4360 6837
BIC: GKCCBEBB</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proposition</vt:lpstr>
      <vt:lpstr>offre</vt:lpstr>
      <vt:lpstr>Contrat</vt:lpstr>
      <vt:lpstr>Clause Part</vt:lpstr>
      <vt:lpstr>Resiliation</vt:lpstr>
      <vt:lpstr>'Clause Part'!Print_Area</vt:lpstr>
      <vt:lpstr>Contrat!Print_Area</vt:lpstr>
      <vt:lpstr>proposition!Print_Area</vt:lpstr>
      <vt:lpstr>Resiliation!Print_Area</vt:lpstr>
      <vt:lpstr>Resiliation!Zone_d_impression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GdM</dc:creator>
  <cp:lastModifiedBy>G de Miomandre</cp:lastModifiedBy>
  <cp:lastPrinted>2014-10-15T12:37:00Z</cp:lastPrinted>
  <dcterms:created xsi:type="dcterms:W3CDTF">2014-09-24T14:17:44Z</dcterms:created>
  <dcterms:modified xsi:type="dcterms:W3CDTF">2014-10-20T14:48:29Z</dcterms:modified>
</cp:coreProperties>
</file>