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75" windowWidth="18960" windowHeight="11265"/>
  </bookViews>
  <sheets>
    <sheet name="proposition" sheetId="1" r:id="rId1"/>
    <sheet name="offre" sheetId="2" state="hidden" r:id="rId2"/>
    <sheet name="Contrat" sheetId="4" state="hidden" r:id="rId3"/>
    <sheet name="Clause Part" sheetId="5" state="hidden" r:id="rId4"/>
    <sheet name="Resiliation" sheetId="7" state="hidden" r:id="rId5"/>
  </sheets>
  <definedNames>
    <definedName name="_xlnm._FilterDatabase" localSheetId="2" hidden="1">Contrat!$G$6:$I$8</definedName>
    <definedName name="Print_Area" localSheetId="3">'Clause Part'!$A$1:$K$54</definedName>
    <definedName name="Print_Area" localSheetId="2">Contrat!$A$1:$S$32</definedName>
    <definedName name="Print_Area" localSheetId="0">proposition!$A$1:$H$168</definedName>
    <definedName name="Print_Area" localSheetId="4">Resiliation!$A$1:$J$54</definedName>
    <definedName name="_xlnm.Print_Area" localSheetId="4">Resiliation!$A$1:$I$48</definedName>
  </definedNames>
  <calcPr calcId="145621"/>
</workbook>
</file>

<file path=xl/calcChain.xml><?xml version="1.0" encoding="utf-8"?>
<calcChain xmlns="http://schemas.openxmlformats.org/spreadsheetml/2006/main">
  <c r="B28" i="2" l="1"/>
  <c r="D7" i="4" l="1"/>
  <c r="C16" i="2"/>
  <c r="N100" i="1" l="1"/>
  <c r="Q19" i="4"/>
  <c r="M100" i="1"/>
  <c r="L100" i="1"/>
  <c r="L101" i="1" s="1"/>
  <c r="N101" i="1"/>
  <c r="E52" i="1"/>
  <c r="M96" i="1"/>
  <c r="M95" i="1"/>
  <c r="M101" i="1" l="1"/>
  <c r="M97" i="1"/>
  <c r="B46" i="5" l="1"/>
  <c r="E5" i="5" l="1"/>
  <c r="I8" i="4" l="1"/>
  <c r="N99" i="1"/>
  <c r="L99" i="1"/>
  <c r="M99" i="1" s="1"/>
  <c r="K89" i="1"/>
  <c r="L89" i="1" s="1"/>
  <c r="C22" i="7" l="1"/>
  <c r="F18" i="7" l="1"/>
  <c r="E7" i="7"/>
  <c r="E6" i="7"/>
  <c r="E5" i="7"/>
  <c r="N30" i="4" l="1"/>
  <c r="P15" i="4"/>
  <c r="I11" i="4"/>
  <c r="I10" i="4"/>
  <c r="I9" i="4"/>
  <c r="I7" i="4"/>
  <c r="I18" i="4"/>
  <c r="I17" i="4"/>
  <c r="I16" i="4"/>
  <c r="I15" i="4"/>
  <c r="I14" i="4"/>
  <c r="D21" i="4"/>
  <c r="D20" i="4"/>
  <c r="D19" i="4"/>
  <c r="D17" i="4"/>
  <c r="D18" i="4"/>
  <c r="I29" i="4"/>
  <c r="D29" i="4"/>
  <c r="D28" i="4"/>
  <c r="D27" i="4"/>
  <c r="D26" i="4"/>
  <c r="D25" i="4"/>
  <c r="I28" i="4"/>
  <c r="I27" i="4"/>
  <c r="I26" i="4"/>
  <c r="I25" i="4"/>
  <c r="I24" i="4"/>
  <c r="D24" i="4"/>
  <c r="Q18" i="4"/>
  <c r="Q10" i="4"/>
  <c r="P18" i="4"/>
  <c r="P17" i="4"/>
  <c r="P16" i="4"/>
  <c r="P10" i="4"/>
  <c r="M10" i="4"/>
  <c r="Q9" i="4"/>
  <c r="B4" i="4"/>
  <c r="D9" i="4"/>
  <c r="D25" i="7" s="1"/>
  <c r="E6" i="5" l="1"/>
  <c r="J98" i="1"/>
  <c r="J96" i="1"/>
  <c r="G22" i="5" s="1"/>
  <c r="N96" i="1"/>
  <c r="F14" i="2" l="1"/>
  <c r="B69" i="1"/>
  <c r="C69" i="1"/>
  <c r="F52" i="1"/>
  <c r="F50" i="1"/>
  <c r="E50" i="1"/>
  <c r="F47" i="1"/>
  <c r="E47" i="1"/>
  <c r="F45" i="1"/>
  <c r="E45" i="1"/>
  <c r="F43" i="1"/>
  <c r="E43" i="1"/>
  <c r="F33" i="1"/>
  <c r="E33" i="1"/>
  <c r="E25" i="1"/>
  <c r="D16" i="4" s="1"/>
  <c r="E24" i="1"/>
  <c r="D15" i="4" s="1"/>
  <c r="E22" i="1"/>
  <c r="D14" i="4" s="1"/>
  <c r="C21" i="2" l="1"/>
  <c r="E7" i="2"/>
  <c r="E6" i="2"/>
  <c r="Q8" i="4"/>
  <c r="E5" i="2"/>
  <c r="C24" i="2" l="1"/>
  <c r="Q21" i="4" s="1"/>
  <c r="C20" i="2"/>
  <c r="C25" i="2" l="1"/>
  <c r="C26" i="2" s="1"/>
  <c r="Q23" i="4" s="1"/>
  <c r="F78" i="1"/>
  <c r="E78" i="1"/>
  <c r="C15" i="1" l="1"/>
  <c r="E5" i="1"/>
</calcChain>
</file>

<file path=xl/sharedStrings.xml><?xml version="1.0" encoding="utf-8"?>
<sst xmlns="http://schemas.openxmlformats.org/spreadsheetml/2006/main" count="418" uniqueCount="309">
  <si>
    <t xml:space="preserve"> Apporteur : </t>
  </si>
  <si>
    <t>Ref Apporteur :</t>
  </si>
  <si>
    <r>
      <rPr>
        <sz val="11"/>
        <color rgb="FF006640"/>
        <rFont val="Times New Roman"/>
        <family val="1"/>
      </rPr>
      <t>VEHICULES AUTOMOBILES</t>
    </r>
  </si>
  <si>
    <r>
      <rPr>
        <sz val="8"/>
        <color rgb="FF231F20"/>
        <rFont val="Times New Roman"/>
        <family val="1"/>
      </rPr>
      <t>Renseignements administratifs</t>
    </r>
  </si>
  <si>
    <r>
      <rPr>
        <sz val="8"/>
        <color rgb="FF231F20"/>
        <rFont val="Times New Roman"/>
        <family val="1"/>
      </rPr>
      <t>Dénomination ou nom et prénom (Nom de jeune fille pour  les dames) :</t>
    </r>
  </si>
  <si>
    <r>
      <rPr>
        <sz val="8"/>
        <color rgb="FF231F20"/>
        <rFont val="Times New Roman"/>
        <family val="1"/>
      </rPr>
      <t>Adresse (rue, numéro, bte) :</t>
    </r>
  </si>
  <si>
    <r>
      <rPr>
        <sz val="8"/>
        <color rgb="FF231F20"/>
        <rFont val="Times New Roman"/>
        <family val="1"/>
      </rPr>
      <t>Date de naissance</t>
    </r>
  </si>
  <si>
    <r>
      <rPr>
        <sz val="8"/>
        <color rgb="FF231F20"/>
        <rFont val="Times New Roman"/>
        <family val="1"/>
      </rPr>
      <t>Délivré le (date  originale)</t>
    </r>
  </si>
  <si>
    <r>
      <rPr>
        <sz val="8"/>
        <color rgb="FF231F20"/>
        <rFont val="Times New Roman"/>
        <family val="1"/>
      </rPr>
      <t>Profession</t>
    </r>
  </si>
  <si>
    <r>
      <rPr>
        <sz val="8"/>
        <color rgb="FF231F20"/>
        <rFont val="Times New Roman"/>
        <family val="1"/>
      </rPr>
      <t>Conduit  un véhicule (4 roues)  depuis</t>
    </r>
  </si>
  <si>
    <r>
      <rPr>
        <sz val="8"/>
        <color rgb="FF231F20"/>
        <rFont val="Times New Roman"/>
        <family val="1"/>
      </rPr>
      <t>Nombre d’années sans sinistre en tort</t>
    </r>
  </si>
  <si>
    <r>
      <rPr>
        <sz val="8"/>
        <color rgb="FF231F20"/>
        <rFont val="Times New Roman"/>
        <family val="1"/>
      </rPr>
      <t>Date du dernier sinistre en tort</t>
    </r>
  </si>
  <si>
    <r>
      <rPr>
        <sz val="8"/>
        <color rgb="FF231F20"/>
        <rFont val="Times New Roman"/>
        <family val="1"/>
      </rPr>
      <t>A-t-il déjà été :</t>
    </r>
  </si>
  <si>
    <r>
      <rPr>
        <sz val="8"/>
        <color rgb="FF231F20"/>
        <rFont val="Times New Roman"/>
        <family val="1"/>
      </rPr>
      <t>b)    L’assurance a-t-elle  :</t>
    </r>
  </si>
  <si>
    <r>
      <rPr>
        <sz val="8"/>
        <color rgb="FF231F20"/>
        <rFont val="Times New Roman"/>
        <family val="1"/>
      </rPr>
      <t>Date</t>
    </r>
  </si>
  <si>
    <t>QUESTIONS RELATIVES AUX</t>
  </si>
  <si>
    <t xml:space="preserve">Nom et prénoms </t>
  </si>
  <si>
    <t>Date de naissance</t>
  </si>
  <si>
    <t xml:space="preserve">Adresse </t>
  </si>
  <si>
    <t>Localité</t>
  </si>
  <si>
    <t>Non</t>
  </si>
  <si>
    <t>Nouvelle Affaire</t>
  </si>
  <si>
    <t>Reservé à IBS Europe</t>
  </si>
  <si>
    <t>Code appo</t>
  </si>
  <si>
    <t>N° client</t>
  </si>
  <si>
    <t>I. Conducteur Habituel</t>
  </si>
  <si>
    <t>Permis de conduire ou titre qui en tient lieu</t>
  </si>
  <si>
    <t>le</t>
  </si>
  <si>
    <t>a)    condamné du chef d’ivresse, d’intoxication alcoolique, de refus d’une prise de sang, de délit de fuite ou pour ne pas avoir été en état de conduire ?</t>
  </si>
  <si>
    <t>Y a-t-il une instance judiciaire en cours à ce sujet ?</t>
  </si>
  <si>
    <t>A-t-il eu les 5 dernières années des sinistres ou subi des vols ?</t>
  </si>
  <si>
    <t>A-t-il déjà été assuré pour un véhicule automoteur (2 ou 4 roues)</t>
  </si>
  <si>
    <t>Permis de conduire   Type et Numéro</t>
  </si>
  <si>
    <t xml:space="preserve">Nationalité </t>
  </si>
  <si>
    <t>....................................................</t>
  </si>
  <si>
    <t xml:space="preserve">Si oui, nature et date </t>
  </si>
  <si>
    <t>2)        été  résiliée ?</t>
  </si>
  <si>
    <t>Si oui, par qui ? Quand ? Pour quelle raison ?</t>
  </si>
  <si>
    <t>Type:</t>
  </si>
  <si>
    <t>.............................................</t>
  </si>
  <si>
    <t>M</t>
  </si>
  <si>
    <t>,</t>
  </si>
  <si>
    <t>Puissance en KW</t>
  </si>
  <si>
    <t>CC</t>
  </si>
  <si>
    <t>Année de construction :</t>
  </si>
  <si>
    <t>Modèle:</t>
  </si>
  <si>
    <t>Genre:</t>
  </si>
  <si>
    <r>
      <rPr>
        <sz val="10"/>
        <color rgb="FF231F20"/>
        <rFont val="Times New Roman"/>
        <family val="1"/>
      </rPr>
      <t>CATEGORIE DE VEHICULES</t>
    </r>
  </si>
  <si>
    <r>
      <rPr>
        <sz val="10"/>
        <color rgb="FF231F20"/>
        <rFont val="Times New Roman"/>
        <family val="1"/>
      </rPr>
      <t>Véhicule automobile à usage de tourisme et d’affaires ou à usage mixte</t>
    </r>
  </si>
  <si>
    <r>
      <rPr>
        <sz val="10"/>
        <color rgb="FF231F20"/>
        <rFont val="Times New Roman"/>
        <family val="1"/>
      </rPr>
      <t>La voiture  est-elle:</t>
    </r>
  </si>
  <si>
    <r>
      <rPr>
        <sz val="10"/>
        <color rgb="FF231F20"/>
        <rFont val="Times New Roman"/>
        <family val="1"/>
      </rPr>
      <t>- utilisée  à des  fins privées et sur le chemin du travail</t>
    </r>
  </si>
  <si>
    <r>
      <rPr>
        <sz val="10"/>
        <color rgb="FF231F20"/>
        <rFont val="Times New Roman"/>
        <family val="1"/>
      </rPr>
      <t>- utilisée  à des  fins professionelles</t>
    </r>
  </si>
  <si>
    <r>
      <rPr>
        <sz val="10"/>
        <color rgb="FF231F20"/>
        <rFont val="Times New Roman"/>
        <family val="1"/>
      </rPr>
      <t>- affectée au transport de choses à des  fins commerciales</t>
    </r>
  </si>
  <si>
    <r>
      <rPr>
        <b/>
        <sz val="10"/>
        <color rgb="FF231F20"/>
        <rFont val="Times New Roman"/>
        <family val="1"/>
      </rPr>
      <t>Description du véhicule à assurer</t>
    </r>
  </si>
  <si>
    <r>
      <rPr>
        <b/>
        <sz val="10"/>
        <color rgb="FF231F20"/>
        <rFont val="Times New Roman"/>
        <family val="1"/>
      </rPr>
      <t>DESCRIPTION DE LA REMORQUE À ASSURER</t>
    </r>
  </si>
  <si>
    <r>
      <rPr>
        <b/>
        <sz val="10"/>
        <color rgb="FF231F20"/>
        <rFont val="Times New Roman"/>
        <family val="1"/>
      </rPr>
      <t>Garanties demandées  et primes</t>
    </r>
  </si>
  <si>
    <r>
      <rPr>
        <sz val="10"/>
        <color rgb="FF231F20"/>
        <rFont val="Times New Roman"/>
        <family val="1"/>
      </rPr>
      <t>Type de valeur :</t>
    </r>
  </si>
  <si>
    <r>
      <rPr>
        <b/>
        <sz val="10"/>
        <color rgb="FF231F20"/>
        <rFont val="Times New Roman"/>
        <family val="1"/>
      </rPr>
      <t>Demande d’immatriculation</t>
    </r>
  </si>
  <si>
    <r>
      <rPr>
        <sz val="10"/>
        <color rgb="FF231F20"/>
        <rFont val="Times New Roman"/>
        <family val="1"/>
      </rPr>
      <t>SPECIAL</t>
    </r>
  </si>
  <si>
    <r>
      <rPr>
        <sz val="10"/>
        <color rgb="FF231F20"/>
        <rFont val="Times New Roman"/>
        <family val="1"/>
      </rPr>
      <t>¨Pour plus de renseignements, consultez votre courtier.</t>
    </r>
  </si>
  <si>
    <r>
      <rPr>
        <sz val="10"/>
        <color rgb="FF8D003E"/>
        <rFont val="Times New Roman"/>
        <family val="1"/>
      </rPr>
      <t>DECLARATIONS  GENERALES</t>
    </r>
  </si>
  <si>
    <r>
      <rPr>
        <b/>
        <sz val="10"/>
        <color rgb="FF231F20"/>
        <rFont val="Times New Roman"/>
        <family val="1"/>
      </rPr>
      <t>Signature</t>
    </r>
  </si>
  <si>
    <r>
      <rPr>
        <sz val="10"/>
        <color rgb="FF231F20"/>
        <rFont val="Times New Roman"/>
        <family val="1"/>
      </rPr>
      <t>Signature du candidat preneur d’assurance                                                                                                Signature de l’intermédiaire</t>
    </r>
  </si>
  <si>
    <t>Marque:</t>
  </si>
  <si>
    <t>N° du châssis :</t>
  </si>
  <si>
    <t>............................................</t>
  </si>
  <si>
    <t>Voiture, Camionnette</t>
  </si>
  <si>
    <t xml:space="preserve">Tare + charge utile (M.M.A.) : </t>
  </si>
  <si>
    <t>Kg</t>
  </si>
  <si>
    <t xml:space="preserve">Nombre de places :                        </t>
  </si>
  <si>
    <t>conducteur non compris</t>
  </si>
  <si>
    <t>N° de plaque :</t>
  </si>
  <si>
    <t>Date de 1ére mise en circulation :</t>
  </si>
  <si>
    <t xml:space="preserve">Carburant : </t>
  </si>
  <si>
    <t>Essence</t>
  </si>
  <si>
    <t>Carrosserie métalique :</t>
  </si>
  <si>
    <t xml:space="preserve">Type de Vehicule : </t>
  </si>
  <si>
    <t>Nombre de milliers de km/an :</t>
  </si>
  <si>
    <t xml:space="preserve">Valeur catalogue (véhicule  neuf : copie  facture d’achat à joindre  svp) : </t>
  </si>
  <si>
    <t>€</t>
  </si>
  <si>
    <t>Valeur des  accessoires et descriptif : (en €)</t>
  </si>
  <si>
    <t>Valeur totale catalogue (hors TVA et TMC) :</t>
  </si>
  <si>
    <t>Type</t>
  </si>
  <si>
    <t xml:space="preserve">Système d’alarme : </t>
  </si>
  <si>
    <t xml:space="preserve"> Marque:</t>
  </si>
  <si>
    <t>Assuralia</t>
  </si>
  <si>
    <t>..................................................</t>
  </si>
  <si>
    <t xml:space="preserve">Genre: </t>
  </si>
  <si>
    <t xml:space="preserve"> Année de construction:</t>
  </si>
  <si>
    <t>Tare + charge utile (M.M.A) :</t>
  </si>
  <si>
    <t>N° du châssis:</t>
  </si>
  <si>
    <t>10% minimum de 750€</t>
  </si>
  <si>
    <t xml:space="preserve">Franchise en dégâts matériels :   </t>
  </si>
  <si>
    <t>Réelle</t>
  </si>
  <si>
    <t>Responsabilité civile  et Protection Juridique</t>
  </si>
  <si>
    <t>TMC à ajouter :</t>
  </si>
  <si>
    <t>Assujettissement TVA :</t>
  </si>
  <si>
    <t>Non assujetti</t>
  </si>
  <si>
    <r>
      <rPr>
        <b/>
        <sz val="10"/>
        <color rgb="FF231F20"/>
        <rFont val="Times New Roman"/>
        <family val="1"/>
      </rPr>
      <t xml:space="preserve">NATIONALE SUISSE ASSURANCES </t>
    </r>
    <r>
      <rPr>
        <sz val="10"/>
        <color rgb="FF231F20"/>
        <rFont val="Times New Roman"/>
        <family val="1"/>
      </rPr>
      <t xml:space="preserve">vous propose, en conséquence, son contrat « Individuelle du Conducteur Désigné ». </t>
    </r>
  </si>
  <si>
    <t>Plusieurs formules existent dont voici un exemple :</t>
  </si>
  <si>
    <t>Le/La soussigné(e) déclare que  les réponses aux questions ci-dessus sont  complètes et véridiques et déclare être  au courant que  l’omission  ou l’inexactitude intentionnelles pouvant induire l’assureur en erreur dans l’appréciation du risque, entraînent la nullité du contrat d’assurance.</t>
  </si>
  <si>
    <t>Communication conforme à la loi du 8 décembre 1992 relative à la protection de  la vie  privée à l’égard du traitement des données à caractère personnel :</t>
  </si>
  <si>
    <t>Toute escroquerie ou tentative d’escroquerie envers la compagnie d’assurances entraîne non seulement la résiliation du contrat d’assurance, mais fait également l’objet de poursuites pénales sur la base de l’article 496 du Code Pénal.  En outre, l’intéressé est  repris  dans le fichier du Groupe  d’intérêt Economique Datassur, qui comporte tous  les risques spécialement suivis par les assureurs qui y sont  affiliés.</t>
  </si>
  <si>
    <t>Pour toute plainte relative à ce contrat, le preneur d’assurance peut s’adresser soit au Service Médiation de Nationale Suisse Assurance S.A., rue des Deux Eglises, 14 à 1000 Bruxelles soit à l’ASBL Service Ombudsman Assurances, square de Meeûs, 35 à 1000 Bruxelles. E-mail : info@ombudsman.as.</t>
  </si>
  <si>
    <t>Etabli à</t>
  </si>
  <si>
    <t>Nationale Suisse Assurances SA Rue des Deux Eglises, 14
1000 Bruxelles</t>
  </si>
  <si>
    <t>Cette possibilité n’exclut pas celle d’entamer une procédure judiciaire.</t>
  </si>
  <si>
    <t>Les données vous  concernant sont  enregistrées dans des  fichiers constitués en vue d’établir,  de gérer et d’exécuter les contrats d’assurance. Le responsable du traitement est Nationale Suisse Assurance S.A., rue des Deux Eglises, 14 à 1000 Bruxelles. Vous pouvez consulter ces données et, le cas  échéant, en obtenir la rectification. Si vous  ne souhaitez pas  être  contacté dans le cadre d’actions de marketing direct, vos coordonnées seront effacées sans frais des listes concernées, sur votre simple demande.</t>
  </si>
  <si>
    <t>ASSISTANCE :</t>
  </si>
  <si>
    <t>Précisez nombre, date, circonstances, coût ?</t>
  </si>
  <si>
    <t xml:space="preserve">(confirmé par une attestation adéquate)                                    </t>
  </si>
  <si>
    <t xml:space="preserve">Si oui, donnez toutes précisions.                                                        </t>
  </si>
  <si>
    <t xml:space="preserve">Dans l’affirmative, précisez date, durée, motifs.                                     </t>
  </si>
  <si>
    <t xml:space="preserve">a)    Nom de la compagnie et n° du contrat                                            </t>
  </si>
  <si>
    <t>Notre référence :</t>
  </si>
  <si>
    <t>Veuillez trouver ci-dessous l'offre établie sur base des informations reprises dans la demande de tarfication</t>
  </si>
  <si>
    <t>au nom de :</t>
  </si>
  <si>
    <t>pour le véhicule :</t>
  </si>
  <si>
    <t>Prime Annuelle, non fractionnable :</t>
  </si>
  <si>
    <t>taxes et frais :</t>
  </si>
  <si>
    <t>Total :</t>
  </si>
  <si>
    <t>Prime HT :</t>
  </si>
  <si>
    <t>La date de début de couverture est de 48 heures ouvrables après la réception du paiement intégral de la prime.</t>
  </si>
  <si>
    <t>En cas de renouvellement, la copie de l'offre doit nous être retournée dans le mois signée pour accord et le paiement de la prime doit être effectué pendant le délai de validité de l'offre de renouvellement.</t>
  </si>
  <si>
    <t xml:space="preserve">Offre Printemps Auto </t>
  </si>
  <si>
    <t>CG auto RC</t>
  </si>
  <si>
    <t>CG Auto protection</t>
  </si>
  <si>
    <t>Existe-il un défaut physique ou une maladie pouvant affecter</t>
  </si>
  <si>
    <t xml:space="preserve"> sa capacité de conduire ?</t>
  </si>
  <si>
    <t>La demande doit nous etre envoyé par mail et par courrier, en précisant bien  le numero national d'identité de la personne immatriculant le vehicule et le lieu ou doit etre envoyé la plaque.</t>
  </si>
  <si>
    <t xml:space="preserve">Epouse de : </t>
  </si>
  <si>
    <t>Code postal :</t>
  </si>
  <si>
    <t>Commune:</t>
  </si>
  <si>
    <t>N° de T.V.A :</t>
  </si>
  <si>
    <t>……………………………………………………………………..</t>
  </si>
  <si>
    <t>…………………………………………………………………….</t>
  </si>
  <si>
    <t>………………………………………….</t>
  </si>
  <si>
    <t>……………………………</t>
  </si>
  <si>
    <t>……….</t>
  </si>
  <si>
    <t>………………………………….</t>
  </si>
  <si>
    <t>Le véhicule est-il la propriété d’une autre personne que le proposant ou le conducteur habituel ?</t>
  </si>
  <si>
    <t>pas de Casco</t>
  </si>
  <si>
    <t>Nom + Adresse :</t>
  </si>
  <si>
    <t>……………………………………………………………………………………………</t>
  </si>
  <si>
    <t>La proposition d’assurance n’engage ni le candidat preneur d’assurance ni l’assureur à conclure le contrat. Si dans les trente jours de la réception de la proposition, l’assureur n’a pas  notifié au candidat preneur, soit une  offre d’assurance, soit la subordination de l’assurance à une  demande d’enquête, soit le refus d’assurer, il s’oblige à conclure le contrat sous peine de dommages et intérêts. La signature de la proposition ne fait pas courir la couverture.</t>
  </si>
  <si>
    <t>Savez-vous que  le conducteur du véhicule n’est  jamais  considéré comme une  personne lésée lorsqu’il est  responsable et ne peut  bénéficier de la garantie accordée aux autres occupants ?</t>
  </si>
  <si>
    <t xml:space="preserve">Tel. +32 2 220 32 11
Fax +32 2 227 56 80
</t>
  </si>
  <si>
    <t>N° CBFA 0124
RPM Bruxelles BCE 0403.274.332</t>
  </si>
  <si>
    <t>Proposition  d’assurance Printemps Auto</t>
  </si>
  <si>
    <t>Taxes et frais Cie</t>
  </si>
  <si>
    <t>Prime techn HT</t>
  </si>
  <si>
    <t>frais printemps</t>
  </si>
  <si>
    <t>PRIME ANNUELLE : € 29</t>
  </si>
  <si>
    <r>
      <rPr>
        <i/>
        <sz val="10"/>
        <color rgb="FF231F20"/>
        <rFont val="Times New Roman"/>
        <family val="1"/>
      </rPr>
      <t>P.S. Cette formule est uniquement valable pour les véhicules « voitures automobiles à usage de tourisme et d’affaires ou à usage mixte ».</t>
    </r>
  </si>
  <si>
    <t>preneur = Conducteur :</t>
  </si>
  <si>
    <t>Oui</t>
  </si>
  <si>
    <t>Voiture particuliere</t>
  </si>
  <si>
    <t>(conditions de  souscription, définitions, primes et franchises : voir tarif)</t>
  </si>
  <si>
    <t>Dippach, le</t>
  </si>
  <si>
    <t>Pour IBS Europe SA, Par délégation de la compagnie</t>
  </si>
  <si>
    <t>Produit PRINTEMPS: Voitures automobiles tourisme et affaires</t>
  </si>
  <si>
    <t xml:space="preserve">Police </t>
  </si>
  <si>
    <t>Conducteur 
non-habituel</t>
  </si>
  <si>
    <t>Police n°</t>
  </si>
  <si>
    <t>Prénom/Nom</t>
  </si>
  <si>
    <t>Date d'effet</t>
  </si>
  <si>
    <t xml:space="preserve">Civilité </t>
  </si>
  <si>
    <t>Expiration</t>
  </si>
  <si>
    <t>Rue et n°</t>
  </si>
  <si>
    <t>Échéance annuelle</t>
  </si>
  <si>
    <t>Code post/localité</t>
  </si>
  <si>
    <t>Fractionnement</t>
  </si>
  <si>
    <t>Date du permis</t>
  </si>
  <si>
    <t>Conducteur habituel</t>
  </si>
  <si>
    <t>Preneur d'assurance</t>
  </si>
  <si>
    <t xml:space="preserve">Profession : </t>
  </si>
  <si>
    <t xml:space="preserve">Bonus/Malus - RC : </t>
  </si>
  <si>
    <t xml:space="preserve">Bonus/Malus -DM : </t>
  </si>
  <si>
    <t>Véhicule</t>
  </si>
  <si>
    <t>Premier usage</t>
  </si>
  <si>
    <t>Usage</t>
  </si>
  <si>
    <t>Plaque immatriculation</t>
  </si>
  <si>
    <t>Carburant</t>
  </si>
  <si>
    <t>Châssis</t>
  </si>
  <si>
    <t>Personnes transportées</t>
  </si>
  <si>
    <t>Kilométrage moyen</t>
  </si>
  <si>
    <t>Puissance</t>
  </si>
  <si>
    <t xml:space="preserve">Système antivol : </t>
  </si>
  <si>
    <t>Valeur assurée</t>
  </si>
  <si>
    <t>Garantie(s) couverte(s)</t>
  </si>
  <si>
    <t>Formules
 choisies</t>
  </si>
  <si>
    <t>Prime annuelle</t>
  </si>
  <si>
    <t>RESPONSABILITE CIVILE</t>
  </si>
  <si>
    <t>PROTECTION JURIDIQUE</t>
  </si>
  <si>
    <t xml:space="preserve">• Incendie sans franchise </t>
  </si>
  <si>
    <t xml:space="preserve">• Bris de glace sans franchise </t>
  </si>
  <si>
    <t xml:space="preserve">• Forces de la nature et animaux sans franchise </t>
  </si>
  <si>
    <t xml:space="preserve">• Vol sans franchise </t>
  </si>
  <si>
    <t xml:space="preserve">• Formule dégressivité : </t>
  </si>
  <si>
    <t xml:space="preserve">• Franchise : </t>
  </si>
  <si>
    <r>
      <t xml:space="preserve">Prime nette annuelle
</t>
    </r>
    <r>
      <rPr>
        <sz val="9"/>
        <color indexed="8"/>
        <rFont val="Calibri"/>
        <family val="2"/>
      </rPr>
      <t xml:space="preserve"> (à majorer des impôts, cotisations et frais) </t>
    </r>
  </si>
  <si>
    <t>Prime TTC annuelle</t>
  </si>
  <si>
    <r>
      <rPr>
        <b/>
        <u/>
        <sz val="11"/>
        <rFont val="Calibri"/>
        <family val="2"/>
      </rPr>
      <t>AVERTISSEMENT:</t>
    </r>
    <r>
      <rPr>
        <sz val="11"/>
        <rFont val="Calibri"/>
        <family val="2"/>
      </rPr>
      <t xml:space="preserve"> 
</t>
    </r>
    <r>
      <rPr>
        <sz val="9"/>
        <rFont val="Calibri"/>
        <family val="2"/>
      </rPr>
      <t xml:space="preserve">Toute escroquerie ou tentative d'escroquerie envers l'entreprise d'assurances entraine non seulement la résiliation du contrat d'assurance, mais fait également l'objet de poursuites pénales sur la base de l'article 496 du Code pénal. En outre, l'intéressé peut être repris dans le fichier du groupement d'intérêt économique Datassur. En vertu de la loi sur la protection de la vie privée, il en sera informé et aura, le cas échéant; la possibilité de faire rectifier les informations le concernant. </t>
    </r>
  </si>
  <si>
    <t xml:space="preserve">Pour IBS EUROPE S.A. </t>
  </si>
  <si>
    <t>Signature du preneur d'assurance</t>
  </si>
  <si>
    <t>&gt; 60 000</t>
  </si>
  <si>
    <t>de 40 000 à 59 999</t>
  </si>
  <si>
    <t>de 30 000 à 39 999</t>
  </si>
  <si>
    <t>de 14 700 à 29 999</t>
  </si>
  <si>
    <t>de 0 à 14 699</t>
  </si>
  <si>
    <t>Système de Prévention Obligatoire</t>
  </si>
  <si>
    <t>Valeur catalogue Hors TVA et TMC en EUR</t>
  </si>
  <si>
    <t xml:space="preserve">
</t>
  </si>
  <si>
    <t>Il est expressément convenu que la garantie 'VOL' est acquise pour autant que le véhicule désigné réponde aux critères de protection ci-après en fonction de sa valeur catalogue:</t>
  </si>
  <si>
    <t>• MESURES DE PROTECTION EN VOL</t>
  </si>
  <si>
    <t>Les art. 24 &amp; 25 des conditions générales, en ce qu'ils organisent un droit de recours contre le preneur lorsque ses déclarations ne concordent pas avec la réalité, tant à la conclusion qu'en cours du contrat, sont d'application.</t>
  </si>
  <si>
    <t>Le preneur d'assurance s'engage à aviser la compagnie de toute modification concernant son contrat d’assurance auto. La prime sera revue chaque année à l'échéance annuelle en fonction des éléments connus et qui subissent automatiquement une évolution.</t>
  </si>
  <si>
    <t>La tarification du présent contrat en garantie Responsabilité Civile (R.C.) et/ou Casco Partiel (C.P.) et/ou Casco Complet (C.C.) est basée sur le profil du conducteur habituel (= la personne qui utilise généralement le véhicule désigné, en temps ou en km parcourus), renseigné au contrat suivant déclaration du preneur d'assurance.</t>
  </si>
  <si>
    <t>• CONDUCTEUR HABITUEL: DECLARATION DU PRENEUR D'ASSURANCE</t>
  </si>
  <si>
    <t xml:space="preserve">Lors de la prise d'effet de la police, le degré de l'échelle de personnalisation sera fixé tenant compte de l'attestation de  sinistre(s) délivrée par la compagnie d'assurance ayant couvert le risque jusqu'à cette date. </t>
  </si>
  <si>
    <t>• REPRISE R.C.</t>
  </si>
  <si>
    <t>Toute escroquerie ou tentative d'escroquerie envers l'entreprise d'assurances entraîne non seulement la résiliation du contrat d'assurance, mais fait également l'objet de poursuites pénales sur la base de l'article 496 du Code pénal. En outre, l'intéressé peut être repris dans le fichier du groupement d'intérêt économique Datassur. En vertu de la loi sur la protection de la vie privée, il en sera informé et aura, le cas échéant, la possibilité de faire rectifier les informations le concernant.</t>
  </si>
  <si>
    <t>• AVERTISSEMENT</t>
  </si>
  <si>
    <t>Le preneur d'assurance s'engage à rembourser les débours de la compagnie, en principal et frais, à concurrence de 148,74 EUR en cas de sinistre survenu lors de la conduite du véhicule désigné à la police par une personne âgée de moins de 23 ans. Le preneur d'assurance aura, pour rembourser à la compagnie sa part contributoire, un délai de 30 jours à partir de la demande. Toutefois, le règlement d'un sinistre opéré sans l'accord du preneur d'assurance ne sera opposable à celui-ci que si sa part est inférieure à celle de la compagnie.</t>
  </si>
  <si>
    <t>• RECOURS DE 148,74 EUR POUR CONDUCTEURS AGES DE MOINS DE 23 ANS 
EN DIVISION "RESPONSABILITE CIVILE"</t>
  </si>
  <si>
    <t>• ANTECEDENTS:</t>
  </si>
  <si>
    <t xml:space="preserve">Tout contrat est souscrit sous offre non-négociable et sera résilié à l’échéance. Une nouvelle offre sera proposée.  </t>
  </si>
  <si>
    <t xml:space="preserve">Clauses particulières </t>
  </si>
  <si>
    <r>
      <t>Garantie RC :</t>
    </r>
    <r>
      <rPr>
        <sz val="12"/>
        <color indexed="8"/>
        <rFont val="Calibri"/>
        <family val="2"/>
      </rPr>
      <t xml:space="preserve"> </t>
    </r>
  </si>
  <si>
    <t>voir Conditions Générales, référence : 0124-RCAUTO-ED2-MAY2007</t>
  </si>
  <si>
    <t>voir Conditions Générales, référence : F5002</t>
  </si>
  <si>
    <r>
      <t>Garantie Protection Juridique :</t>
    </r>
    <r>
      <rPr>
        <sz val="12"/>
        <color indexed="8"/>
        <rFont val="Calibri"/>
        <family val="2"/>
      </rPr>
      <t xml:space="preserve"> </t>
    </r>
  </si>
  <si>
    <t xml:space="preserve">Garantie Casco : </t>
  </si>
  <si>
    <t>Garantie assistance :</t>
  </si>
  <si>
    <t>Garantie Protection du conducteur :</t>
  </si>
  <si>
    <t>voir Conditions Générales, référence : 0124-PC-ED2-20071115</t>
  </si>
  <si>
    <t>-</t>
  </si>
  <si>
    <t>HT et frais</t>
  </si>
  <si>
    <t>Assistance</t>
  </si>
  <si>
    <t>RC</t>
  </si>
  <si>
    <t>Casco</t>
  </si>
  <si>
    <t>PJ</t>
  </si>
  <si>
    <t>Ass</t>
  </si>
  <si>
    <t>autres</t>
  </si>
  <si>
    <r>
      <rPr>
        <u/>
        <sz val="11"/>
        <rFont val="Calibri"/>
        <family val="2"/>
      </rPr>
      <t>Sécurité du conducteur</t>
    </r>
    <r>
      <rPr>
        <sz val="11"/>
        <rFont val="Calibri"/>
        <family val="2"/>
      </rPr>
      <t xml:space="preserve"> : </t>
    </r>
  </si>
  <si>
    <t>Marque</t>
  </si>
  <si>
    <t>BM RC</t>
  </si>
  <si>
    <t>BM DM</t>
  </si>
  <si>
    <t>Dippach le,</t>
  </si>
  <si>
    <t>Par déléguation pour la Compagnie</t>
  </si>
  <si>
    <t>Pour IBS Europe Sa, Gael de Miomandre</t>
  </si>
  <si>
    <t>Clauses Particulières</t>
  </si>
  <si>
    <t>Recommandé</t>
  </si>
  <si>
    <t xml:space="preserve">Conformément à l’article 26 des conditions générales, nous résilions le contrat d’assurance </t>
  </si>
  <si>
    <t xml:space="preserve">dont références ci-dessus pour le </t>
  </si>
  <si>
    <t>Vous avez également  la possibilité de rechercher un autre assureur de votre choix.</t>
  </si>
  <si>
    <t>Le présent document fait office d’avenant à votre contrat.</t>
  </si>
  <si>
    <t>Veuillez agréer, Madame, Monsieur, l’expression de nos sentiments les meilleurs.</t>
  </si>
  <si>
    <t xml:space="preserve">Vous avez néanmoins la possibilité de prolonger le contrat pour une année supplémentaire </t>
  </si>
  <si>
    <t>Pour IBS Europe SA,</t>
  </si>
  <si>
    <t>Par délégation de la compagnie</t>
  </si>
  <si>
    <t>Pas de Fractionnement</t>
  </si>
  <si>
    <t>b)    frappé de déchéance du droit de conduire ?</t>
  </si>
  <si>
    <t>1)        fait l’objet de mesures spéciales ?</t>
  </si>
  <si>
    <t>Nom et prénoms</t>
  </si>
  <si>
    <t xml:space="preserve">Profession </t>
  </si>
  <si>
    <t xml:space="preserve">Avenant Resiliation Police Printemps Auto </t>
  </si>
  <si>
    <t>sur base d’une OFFRE que nous vous ferons parvenir deux mois après la présente.</t>
  </si>
  <si>
    <t>Cette offre est valable un mois à partir de la date de ce courrier. Le paiement intégral vaut acceptation de l'offre et demande de couverture.</t>
  </si>
  <si>
    <r>
      <t xml:space="preserve">Le montant versé sera remboursé et </t>
    </r>
    <r>
      <rPr>
        <b/>
        <u/>
        <sz val="10"/>
        <color rgb="FF000000"/>
        <rFont val="Times New Roman"/>
        <family val="1"/>
      </rPr>
      <t>la couverture ne sera pas/plus acquise</t>
    </r>
    <r>
      <rPr>
        <sz val="10"/>
        <color rgb="FF000000"/>
        <rFont val="Times New Roman"/>
        <family val="1"/>
      </rPr>
      <t>.</t>
    </r>
  </si>
  <si>
    <t xml:space="preserve">Proposition : </t>
  </si>
  <si>
    <t>Pas d'assistance</t>
  </si>
  <si>
    <r>
      <t>§</t>
    </r>
    <r>
      <rPr>
        <sz val="11"/>
        <color indexed="8"/>
        <rFont val="Times New Roman"/>
        <family val="1"/>
      </rPr>
      <t xml:space="preserve">   </t>
    </r>
    <r>
      <rPr>
        <sz val="11"/>
        <color indexed="8"/>
        <rFont val="Calibri"/>
        <family val="2"/>
      </rPr>
      <t>Pas de système obligatoire</t>
    </r>
  </si>
  <si>
    <r>
      <t>§</t>
    </r>
    <r>
      <rPr>
        <sz val="11"/>
        <color indexed="8"/>
        <rFont val="Times New Roman"/>
        <family val="1"/>
      </rPr>
      <t xml:space="preserve">   </t>
    </r>
    <r>
      <rPr>
        <sz val="11"/>
        <color indexed="8"/>
        <rFont val="Calibri"/>
        <family val="2"/>
      </rPr>
      <t xml:space="preserve">Soit un VV1, soit un système d'origine assimilable à un VV1 </t>
    </r>
  </si>
  <si>
    <r>
      <t>§</t>
    </r>
    <r>
      <rPr>
        <sz val="11"/>
        <color indexed="8"/>
        <rFont val="Times New Roman"/>
        <family val="1"/>
      </rPr>
      <t xml:space="preserve">   </t>
    </r>
    <r>
      <rPr>
        <sz val="11"/>
        <color indexed="8"/>
        <rFont val="Calibri"/>
        <family val="2"/>
      </rPr>
      <t xml:space="preserve">Soit un VV2, soit un système d'origine assimilable à un VV2. </t>
    </r>
  </si>
  <si>
    <r>
      <t>§</t>
    </r>
    <r>
      <rPr>
        <sz val="11"/>
        <color indexed="8"/>
        <rFont val="Times New Roman"/>
        <family val="1"/>
      </rPr>
      <t xml:space="preserve">   </t>
    </r>
    <r>
      <rPr>
        <sz val="11"/>
        <color indexed="8"/>
        <rFont val="Calibri"/>
        <family val="2"/>
      </rPr>
      <t xml:space="preserve">Soit un VV2, </t>
    </r>
  </si>
  <si>
    <r>
      <t>§</t>
    </r>
    <r>
      <rPr>
        <sz val="11"/>
        <color indexed="8"/>
        <rFont val="Times New Roman"/>
        <family val="1"/>
      </rPr>
      <t xml:space="preserve">   </t>
    </r>
    <r>
      <rPr>
        <sz val="11"/>
        <color indexed="8"/>
        <rFont val="Calibri"/>
        <family val="2"/>
      </rPr>
      <t>soit un système d'origine assimilable à un VV2.</t>
    </r>
  </si>
  <si>
    <r>
      <t>§</t>
    </r>
    <r>
      <rPr>
        <sz val="11"/>
        <color indexed="8"/>
        <rFont val="Times New Roman"/>
        <family val="1"/>
      </rPr>
      <t xml:space="preserve">   </t>
    </r>
    <r>
      <rPr>
        <sz val="11"/>
        <color indexed="8"/>
        <rFont val="Calibri"/>
        <family val="2"/>
      </rPr>
      <t xml:space="preserve"> S'il n'y a pas de VV2 ni de système d'origine assimilable à un VV2, il faut faire installer un CJ1. </t>
    </r>
  </si>
  <si>
    <r>
      <t>§</t>
    </r>
    <r>
      <rPr>
        <sz val="11"/>
        <color indexed="8"/>
        <rFont val="Times New Roman"/>
        <family val="1"/>
      </rPr>
      <t xml:space="preserve">   </t>
    </r>
    <r>
      <rPr>
        <sz val="11"/>
        <color indexed="8"/>
        <rFont val="Calibri"/>
        <family val="2"/>
      </rPr>
      <t>Pour les marques AUDI - BMW - MERCEDES, à partir d'une valeur de 40 000 EUR, un système d'origine + CJ1 (***) ; ou VV2 + CJ1 (***)</t>
    </r>
  </si>
  <si>
    <r>
      <t>§</t>
    </r>
    <r>
      <rPr>
        <sz val="11"/>
        <color indexed="8"/>
        <rFont val="Times New Roman"/>
        <family val="1"/>
      </rPr>
      <t xml:space="preserve">   </t>
    </r>
    <r>
      <rPr>
        <sz val="11"/>
        <color indexed="8"/>
        <rFont val="Calibri"/>
        <family val="2"/>
      </rPr>
      <t>Soit un VV2 + CJ1 (***),</t>
    </r>
  </si>
  <si>
    <r>
      <t>§</t>
    </r>
    <r>
      <rPr>
        <sz val="11"/>
        <color indexed="8"/>
        <rFont val="Times New Roman"/>
        <family val="1"/>
      </rPr>
      <t xml:space="preserve">   </t>
    </r>
    <r>
      <rPr>
        <sz val="11"/>
        <color indexed="8"/>
        <rFont val="Calibri"/>
        <family val="2"/>
      </rPr>
      <t>soit un système d'origine assimilable à un VV2 + CJ1 (***).</t>
    </r>
  </si>
  <si>
    <r>
      <t>§</t>
    </r>
    <r>
      <rPr>
        <sz val="11"/>
        <color indexed="8"/>
        <rFont val="Times New Roman"/>
        <family val="1"/>
      </rPr>
      <t xml:space="preserve">   </t>
    </r>
    <r>
      <rPr>
        <sz val="11"/>
        <color indexed="8"/>
        <rFont val="Calibri"/>
        <family val="2"/>
      </rPr>
      <t>Consulter la compagnie (les véhicules de prestige, notamment FERRARI - PORSCHE - MASERATI et autres sont toujours exclus)</t>
    </r>
  </si>
  <si>
    <t>autres, sanctions…</t>
  </si>
  <si>
    <t xml:space="preserve">Capital en cas  de décés :       </t>
  </si>
  <si>
    <t xml:space="preserve">Capital en cas  d’invalidité  permanente : capital  de base                       </t>
  </si>
  <si>
    <t xml:space="preserve">Capital en cas  d’invalidité  progressive – invalidité totale                             </t>
  </si>
  <si>
    <t xml:space="preserve">Frais de traitement                                                                                        </t>
  </si>
  <si>
    <t>Nationalité</t>
  </si>
  <si>
    <t>(si étrangere depuis combien de temps il séjourne en Belgique)</t>
  </si>
  <si>
    <t xml:space="preserve"> IDENTITE DU PROPOSANT (PRENEUR D’ASSURANCE)</t>
  </si>
  <si>
    <t>Conducteur</t>
  </si>
  <si>
    <t>II. Conducteur Occasionnel</t>
  </si>
  <si>
    <t>III. Autres conducteurs de  moins de  23  ans (si autre que le conducteur Habituel ou  le conducteur occasionnel)</t>
  </si>
  <si>
    <t>N seq offre</t>
  </si>
  <si>
    <t>A</t>
  </si>
  <si>
    <t>N seq Police</t>
  </si>
  <si>
    <t>N° Cie</t>
  </si>
  <si>
    <t>En cas de non acceptation de l'offre, une nouvelle demande pour le même risque engendrera des frais complémentaires.</t>
  </si>
  <si>
    <t>Tout paiement effectué au dela du délai légal de validité de cette offre ne sera pas accepté.</t>
  </si>
  <si>
    <t>Dégats Matériels</t>
  </si>
  <si>
    <t>Le preneur d'assurance certifie qu'aucune compagnie d'assurance n'a refusé ou résilié une assurance ayant le même objet pour cause de sinistres, ni pris des sanctions. 
De plus, il déclare ne pas avoir subi de sinistre, les 5 dernières années, sauf ceux qui furent renseignés sur la proposition ou demande d'assurance.</t>
  </si>
  <si>
    <r>
      <t xml:space="preserve">  </t>
    </r>
    <r>
      <rPr>
        <sz val="8"/>
        <color theme="1"/>
        <rFont val="Calibri"/>
        <family val="2"/>
        <scheme val="minor"/>
      </rPr>
      <t xml:space="preserve">■    </t>
    </r>
    <r>
      <rPr>
        <sz val="11"/>
        <color theme="1"/>
        <rFont val="Calibri"/>
        <family val="2"/>
        <scheme val="minor"/>
      </rPr>
      <t>Soit un VV2, soit un système d'origine assimilable à un VV2.</t>
    </r>
  </si>
  <si>
    <t>Sport (*) -  Cabriolet (**) 
Véhicule tous terrains
et  4 X 4</t>
  </si>
  <si>
    <t xml:space="preserve">SO =       Système d’origine comparable au système VV-obligatoire. S'il n'y pas de système d'origine, le placement d'un VV2 ou d'un CJ1 est obligatoire.
(*)           Véhicules repris dans le Vadémécum Stasseyns avec S.
(**)        Clause particulière cabriolet
                Les dégâts matériels causés à l'intérieur du véhicule suite à la malveillance des tiers sont exclus de la garantie lorsque le véhicule
                 assuré a été abandonné, le toit décapoté, sur la voie publique.                                                                     
(***)     Pas obligatoire pour les véhicules qui sont en circulation depuis plus de 3 ans. Un VV2 ou un système d'origine assimilable à un VV2 est suffisant.
</t>
  </si>
  <si>
    <t>Le preneur d'assurance dispose d'un délai de trente jours à dater de la prise d'effet des garanties pour installer les moyens de préventions. Il doit faire parvenir l'original du certificat de montage (modèle Assuralia) et copie de la facture à la compagnie dans le même délai de trente jours. S'il n'est pas satisfait à cette condition la garantie vol est suspendue à effet immédiat.
Pour les VV1 - VV2 - CJ0 - CJ1 - CJ2 la compagnie n'accepte que les systèmes agréés par ASSURALIA, et installés par des installateurs agréés par ASSURALIA. Si le placement d'un CJ2 est obligatoire, la couverture sera acquise dès réception par la compagnie de l'attestation d'installation et de la facture délivrées par un installateur agréé par ASSURALIA (que le contrat soit établi par l'extranet ou non).
En cas de sinistre, la garantie ne sera acquise que si l'assuré prouve avoir fait procéder à l'installation du matériel agréé sur le véhicule sinistré et/ou volé par production de la facture et/ou du certificat de montage, délivré par l'installateur agréé.</t>
  </si>
  <si>
    <t>La carte verte vous sera envoyée par la poste, les conditions générales sont disponibles sur notre site ou sur demande, elles vous seront envoyées par mail.</t>
  </si>
  <si>
    <r>
      <t xml:space="preserve">La carte verte ne pourra </t>
    </r>
    <r>
      <rPr>
        <u/>
        <sz val="10"/>
        <color rgb="FF000000"/>
        <rFont val="Times New Roman"/>
        <family val="1"/>
      </rPr>
      <t>en aucun cas</t>
    </r>
    <r>
      <rPr>
        <sz val="10"/>
        <color rgb="FF000000"/>
        <rFont val="Times New Roman"/>
        <family val="1"/>
      </rPr>
      <t xml:space="preserve"> vous être remise le jour même de votre paiement.</t>
    </r>
  </si>
  <si>
    <t xml:space="preserve">Cette proposition électronique doit nous être renvoyé par mail à l'adresse printemps@ibseurope.com.
</t>
  </si>
  <si>
    <r>
      <t xml:space="preserve">Pour établir la proposition nous attendons aussi:
- la copie de la proposition signée par le client et l'intermediaire,
- la copie de la carte d'identité du client,
- La copie du permis de conduire du client,
- l'attestation de sinistre du client  sur les 5 dernières années,
Les documetns sont à envoyer par mail à printemps@ibseurope.com ou par fax au 04/2597644.
</t>
    </r>
    <r>
      <rPr>
        <b/>
        <sz val="10"/>
        <color rgb="FF000000"/>
        <rFont val="Times New Roman"/>
        <family val="1"/>
      </rPr>
      <t>Si l'ensemble de ces documents ne nous sont pas fourni nous ne pourrons établir l'offre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</si>
</sst>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yyyymmdd"/>
  </numFmts>
  <fonts count="5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4"/>
      <color rgb="FF808285"/>
      <name val="Times New Roman"/>
      <family val="1"/>
    </font>
    <font>
      <sz val="11"/>
      <color rgb="FF006640"/>
      <name val="Times New Roman"/>
      <family val="1"/>
    </font>
    <font>
      <sz val="8"/>
      <color rgb="FF231F20"/>
      <name val="Times New Roman"/>
      <family val="1"/>
    </font>
    <font>
      <b/>
      <sz val="8"/>
      <color rgb="FF231F20"/>
      <name val="Times New Roman"/>
      <family val="1"/>
    </font>
    <font>
      <sz val="7"/>
      <color rgb="FF231F20"/>
      <name val="Times New Roman"/>
      <family val="1"/>
    </font>
    <font>
      <b/>
      <sz val="7"/>
      <color rgb="FF231F20"/>
      <name val="Times New Roman"/>
      <family val="1"/>
    </font>
    <font>
      <sz val="10"/>
      <color rgb="FF231F20"/>
      <name val="Times New Roman"/>
      <family val="1"/>
    </font>
    <font>
      <b/>
      <sz val="10"/>
      <color rgb="FF231F20"/>
      <name val="Times New Roman"/>
      <family val="1"/>
    </font>
    <font>
      <sz val="10"/>
      <color rgb="FF8D003E"/>
      <name val="Times New Roman"/>
      <family val="1"/>
    </font>
    <font>
      <sz val="7"/>
      <color rgb="FF000000"/>
      <name val="Times New Roman"/>
      <family val="1"/>
    </font>
    <font>
      <b/>
      <sz val="10"/>
      <color rgb="FF000000"/>
      <name val="Times New Roman"/>
      <family val="1"/>
    </font>
    <font>
      <u/>
      <sz val="10"/>
      <color rgb="FF000000"/>
      <name val="Times New Roman"/>
      <family val="1"/>
    </font>
    <font>
      <b/>
      <u/>
      <sz val="10"/>
      <color rgb="FF000000"/>
      <name val="Times New Roman"/>
      <family val="1"/>
    </font>
    <font>
      <sz val="8"/>
      <color rgb="FF000000"/>
      <name val="Times New Roman"/>
      <family val="1"/>
    </font>
    <font>
      <i/>
      <sz val="10"/>
      <color rgb="FF000000"/>
      <name val="Times New Roman"/>
      <family val="1"/>
    </font>
    <font>
      <i/>
      <sz val="10"/>
      <color rgb="FF231F20"/>
      <name val="Times New Roman"/>
      <family val="1"/>
    </font>
    <font>
      <sz val="11"/>
      <color rgb="FFFF0000"/>
      <name val="Calibri"/>
      <family val="2"/>
      <scheme val="minor"/>
    </font>
    <font>
      <b/>
      <sz val="11"/>
      <color theme="1"/>
      <name val="Calibri"/>
      <family val="2"/>
      <scheme val="minor"/>
    </font>
    <font>
      <b/>
      <sz val="11"/>
      <color rgb="FF0070C0"/>
      <name val="Calibri"/>
      <family val="2"/>
      <scheme val="minor"/>
    </font>
    <font>
      <b/>
      <sz val="11"/>
      <name val="Calibri"/>
      <family val="2"/>
      <scheme val="minor"/>
    </font>
    <font>
      <sz val="11"/>
      <name val="Calibri"/>
      <family val="2"/>
      <scheme val="minor"/>
    </font>
    <font>
      <u/>
      <sz val="11"/>
      <color theme="1"/>
      <name val="Calibri"/>
      <family val="2"/>
      <scheme val="minor"/>
    </font>
    <font>
      <u/>
      <sz val="11"/>
      <name val="Calibri"/>
      <family val="2"/>
      <scheme val="minor"/>
    </font>
    <font>
      <u/>
      <sz val="11"/>
      <color rgb="FFFF0000"/>
      <name val="Calibri"/>
      <family val="2"/>
      <scheme val="minor"/>
    </font>
    <font>
      <sz val="11"/>
      <color indexed="10"/>
      <name val="Calibri"/>
      <family val="2"/>
      <scheme val="minor"/>
    </font>
    <font>
      <sz val="9"/>
      <color indexed="8"/>
      <name val="Calibri"/>
      <family val="2"/>
    </font>
    <font>
      <b/>
      <u/>
      <sz val="11"/>
      <name val="Calibri"/>
      <family val="2"/>
    </font>
    <font>
      <sz val="11"/>
      <name val="Calibri"/>
      <family val="2"/>
    </font>
    <font>
      <sz val="9"/>
      <name val="Calibri"/>
      <family val="2"/>
    </font>
    <font>
      <sz val="12"/>
      <color theme="1"/>
      <name val="Calibri"/>
      <family val="2"/>
      <scheme val="minor"/>
    </font>
    <font>
      <sz val="12"/>
      <name val="Calibri"/>
      <family val="2"/>
      <scheme val="minor"/>
    </font>
    <font>
      <sz val="12"/>
      <color indexed="8"/>
      <name val="Calibri"/>
      <family val="2"/>
    </font>
    <font>
      <b/>
      <sz val="12"/>
      <color rgb="FF4F81BD"/>
      <name val="Cambria"/>
      <family val="1"/>
    </font>
    <font>
      <b/>
      <u/>
      <sz val="12"/>
      <color rgb="FF365F91"/>
      <name val="Cambria"/>
      <family val="1"/>
    </font>
    <font>
      <u/>
      <sz val="12"/>
      <color theme="1"/>
      <name val="Calibri"/>
      <family val="2"/>
      <scheme val="minor"/>
    </font>
    <font>
      <u/>
      <sz val="11"/>
      <name val="Calibri"/>
      <family val="2"/>
    </font>
    <font>
      <b/>
      <sz val="11"/>
      <color rgb="FF4F81BD"/>
      <name val="Calibri"/>
      <family val="2"/>
      <scheme val="minor"/>
    </font>
    <font>
      <sz val="12"/>
      <color rgb="FF000000"/>
      <name val="Times New Roman"/>
      <family val="1"/>
    </font>
    <font>
      <sz val="12"/>
      <color rgb="FF231F20"/>
      <name val="Times New Roman"/>
      <family val="1"/>
    </font>
    <font>
      <b/>
      <i/>
      <sz val="16"/>
      <color rgb="FF4F81BD"/>
      <name val="Calibri"/>
      <family val="2"/>
      <scheme val="minor"/>
    </font>
    <font>
      <sz val="11"/>
      <color rgb="FF000000"/>
      <name val="Calibri"/>
      <family val="2"/>
    </font>
    <font>
      <sz val="10"/>
      <color rgb="FF000000"/>
      <name val="Calibri"/>
      <family val="2"/>
      <scheme val="minor"/>
    </font>
    <font>
      <b/>
      <sz val="11"/>
      <color rgb="FF4F81BD"/>
      <name val="Cambria"/>
      <family val="1"/>
    </font>
    <font>
      <sz val="11"/>
      <color theme="1"/>
      <name val="Wingdings"/>
      <charset val="2"/>
    </font>
    <font>
      <sz val="11"/>
      <color indexed="8"/>
      <name val="Times New Roman"/>
      <family val="1"/>
    </font>
    <font>
      <sz val="11"/>
      <color indexed="8"/>
      <name val="Calibri"/>
      <family val="2"/>
    </font>
    <font>
      <sz val="10"/>
      <color rgb="FF000000"/>
      <name val="Times New Roman"/>
      <family val="1"/>
    </font>
    <font>
      <sz val="8"/>
      <color theme="1"/>
      <name val="Calibri"/>
      <family val="2"/>
      <scheme val="minor"/>
    </font>
  </fonts>
  <fills count="9">
    <fill>
      <patternFill patternType="none"/>
    </fill>
    <fill>
      <patternFill patternType="gray125"/>
    </fill>
    <fill>
      <patternFill patternType="solid">
        <fgColor rgb="FFFFFFFF"/>
      </patternFill>
    </fill>
    <fill>
      <patternFill patternType="solid">
        <fgColor theme="3" tint="0.79998168889431442"/>
        <bgColor indexed="64"/>
      </patternFill>
    </fill>
    <fill>
      <patternFill patternType="solid">
        <fgColor rgb="FFAFFFFF"/>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108">
    <border>
      <left/>
      <right/>
      <top/>
      <bottom/>
      <diagonal/>
    </border>
    <border>
      <left style="thin">
        <color rgb="FFDCDDDE"/>
      </left>
      <right/>
      <top style="thin">
        <color rgb="FFDCDDDE"/>
      </top>
      <bottom style="thin">
        <color rgb="FFDCDDDE"/>
      </bottom>
      <diagonal/>
    </border>
    <border>
      <left/>
      <right style="thin">
        <color rgb="FFDCDDDE"/>
      </right>
      <top style="thin">
        <color rgb="FFDCDDDE"/>
      </top>
      <bottom style="thin">
        <color rgb="FFDCDDDE"/>
      </bottom>
      <diagonal/>
    </border>
    <border>
      <left style="thin">
        <color theme="3" tint="0.59996337778862885"/>
      </left>
      <right/>
      <top/>
      <bottom/>
      <diagonal/>
    </border>
    <border>
      <left/>
      <right style="thin">
        <color theme="3" tint="0.59996337778862885"/>
      </right>
      <top/>
      <bottom/>
      <diagonal/>
    </border>
    <border>
      <left style="thin">
        <color theme="3" tint="0.59996337778862885"/>
      </left>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style="thin">
        <color theme="3" tint="0.79998168889431442"/>
      </left>
      <right/>
      <top style="thin">
        <color theme="3" tint="0.79998168889431442"/>
      </top>
      <bottom/>
      <diagonal/>
    </border>
    <border>
      <left/>
      <right/>
      <top style="thin">
        <color theme="3" tint="0.79998168889431442"/>
      </top>
      <bottom/>
      <diagonal/>
    </border>
    <border>
      <left/>
      <right style="thin">
        <color theme="3" tint="0.79998168889431442"/>
      </right>
      <top style="thin">
        <color theme="3" tint="0.79998168889431442"/>
      </top>
      <bottom/>
      <diagonal/>
    </border>
    <border>
      <left style="thin">
        <color theme="3" tint="0.79998168889431442"/>
      </left>
      <right/>
      <top/>
      <bottom/>
      <diagonal/>
    </border>
    <border>
      <left/>
      <right style="thin">
        <color theme="3" tint="0.79998168889431442"/>
      </right>
      <top/>
      <bottom/>
      <diagonal/>
    </border>
    <border>
      <left style="thin">
        <color theme="3" tint="0.79998168889431442"/>
      </left>
      <right/>
      <top/>
      <bottom style="thin">
        <color theme="3" tint="0.79998168889431442"/>
      </bottom>
      <diagonal/>
    </border>
    <border>
      <left/>
      <right/>
      <top/>
      <bottom style="thin">
        <color theme="3" tint="0.79998168889431442"/>
      </bottom>
      <diagonal/>
    </border>
    <border>
      <left/>
      <right style="thin">
        <color theme="3" tint="0.79998168889431442"/>
      </right>
      <top/>
      <bottom style="thin">
        <color theme="3" tint="0.79998168889431442"/>
      </bottom>
      <diagonal/>
    </border>
    <border>
      <left/>
      <right style="thin">
        <color theme="3" tint="0.79995117038483843"/>
      </right>
      <top/>
      <bottom/>
      <diagonal/>
    </border>
    <border>
      <left style="thin">
        <color theme="3" tint="0.79995117038483843"/>
      </left>
      <right/>
      <top style="thin">
        <color theme="3" tint="0.79995117038483843"/>
      </top>
      <bottom/>
      <diagonal/>
    </border>
    <border>
      <left/>
      <right/>
      <top style="thin">
        <color theme="3" tint="0.79995117038483843"/>
      </top>
      <bottom/>
      <diagonal/>
    </border>
    <border>
      <left/>
      <right style="thin">
        <color theme="3" tint="0.79995117038483843"/>
      </right>
      <top style="thin">
        <color theme="3" tint="0.79995117038483843"/>
      </top>
      <bottom/>
      <diagonal/>
    </border>
    <border>
      <left style="thin">
        <color theme="3" tint="0.79995117038483843"/>
      </left>
      <right/>
      <top/>
      <bottom/>
      <diagonal/>
    </border>
    <border>
      <left style="thin">
        <color theme="3" tint="0.79995117038483843"/>
      </left>
      <right/>
      <top/>
      <bottom style="thin">
        <color theme="3" tint="0.79995117038483843"/>
      </bottom>
      <diagonal/>
    </border>
    <border>
      <left/>
      <right/>
      <top/>
      <bottom style="thin">
        <color theme="3" tint="0.79995117038483843"/>
      </bottom>
      <diagonal/>
    </border>
    <border>
      <left/>
      <right style="thin">
        <color theme="3" tint="0.79995117038483843"/>
      </right>
      <top/>
      <bottom style="thin">
        <color theme="3" tint="0.79995117038483843"/>
      </bottom>
      <diagonal/>
    </border>
    <border>
      <left style="thin">
        <color theme="3" tint="0.79995117038483843"/>
      </left>
      <right style="thin">
        <color theme="3" tint="0.79995117038483843"/>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3" tint="0.79992065187536243"/>
      </bottom>
      <diagonal/>
    </border>
    <border>
      <left style="thin">
        <color theme="3" tint="0.79992065187536243"/>
      </left>
      <right/>
      <top style="thin">
        <color theme="3" tint="0.79995117038483843"/>
      </top>
      <bottom/>
      <diagonal/>
    </border>
    <border>
      <left/>
      <right style="thin">
        <color theme="3" tint="0.79992065187536243"/>
      </right>
      <top style="thin">
        <color theme="3" tint="0.79995117038483843"/>
      </top>
      <bottom/>
      <diagonal/>
    </border>
    <border>
      <left style="thin">
        <color theme="3" tint="0.79992065187536243"/>
      </left>
      <right/>
      <top/>
      <bottom style="thin">
        <color theme="3" tint="0.79992065187536243"/>
      </bottom>
      <diagonal/>
    </border>
    <border>
      <left/>
      <right style="thin">
        <color theme="3" tint="0.79992065187536243"/>
      </right>
      <top/>
      <bottom style="thin">
        <color theme="3" tint="0.79992065187536243"/>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bottom/>
      <diagonal/>
    </border>
    <border>
      <left style="medium">
        <color indexed="64"/>
      </left>
      <right/>
      <top/>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hair">
        <color indexed="64"/>
      </left>
      <right style="thick">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style="thick">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style="hair">
        <color indexed="64"/>
      </left>
      <right style="thick">
        <color indexed="64"/>
      </right>
      <top style="hair">
        <color indexed="64"/>
      </top>
      <bottom style="medium">
        <color indexed="64"/>
      </bottom>
      <diagonal/>
    </border>
    <border>
      <left style="thin">
        <color rgb="FFDCDDDE"/>
      </left>
      <right/>
      <top/>
      <bottom/>
      <diagonal/>
    </border>
    <border>
      <left/>
      <right style="thin">
        <color rgb="FFDCDDDE"/>
      </right>
      <top/>
      <bottom/>
      <diagonal/>
    </border>
    <border>
      <left style="thin">
        <color theme="3" tint="0.79995117038483843"/>
      </left>
      <right/>
      <top style="thin">
        <color theme="3" tint="0.79992065187536243"/>
      </top>
      <bottom/>
      <diagonal/>
    </border>
    <border>
      <left/>
      <right/>
      <top style="thin">
        <color theme="3" tint="0.79992065187536243"/>
      </top>
      <bottom/>
      <diagonal/>
    </border>
    <border>
      <left/>
      <right style="thin">
        <color theme="3" tint="0.79995117038483843"/>
      </right>
      <top style="thin">
        <color theme="3" tint="0.79992065187536243"/>
      </top>
      <bottom/>
      <diagonal/>
    </border>
    <border>
      <left style="thin">
        <color theme="3" tint="0.79995117038483843"/>
      </left>
      <right style="thin">
        <color theme="3" tint="0.79995117038483843"/>
      </right>
      <top style="thin">
        <color theme="3" tint="0.79992065187536243"/>
      </top>
      <bottom/>
      <diagonal/>
    </border>
    <border>
      <left/>
      <right style="thin">
        <color theme="3" tint="0.79992065187536243"/>
      </right>
      <top style="thin">
        <color theme="3" tint="0.79992065187536243"/>
      </top>
      <bottom/>
      <diagonal/>
    </border>
    <border>
      <left/>
      <right style="thin">
        <color theme="3" tint="0.79992065187536243"/>
      </right>
      <top/>
      <bottom/>
      <diagonal/>
    </border>
    <border>
      <left style="thin">
        <color theme="3" tint="0.79995117038483843"/>
      </left>
      <right/>
      <top/>
      <bottom style="thin">
        <color theme="3" tint="0.79992065187536243"/>
      </bottom>
      <diagonal/>
    </border>
    <border>
      <left/>
      <right style="thin">
        <color theme="3" tint="0.79995117038483843"/>
      </right>
      <top/>
      <bottom style="thin">
        <color theme="3" tint="0.79992065187536243"/>
      </bottom>
      <diagonal/>
    </border>
    <border>
      <left style="thin">
        <color theme="3" tint="0.79995117038483843"/>
      </left>
      <right style="thin">
        <color theme="3" tint="0.79995117038483843"/>
      </right>
      <top/>
      <bottom style="thin">
        <color theme="3" tint="0.79992065187536243"/>
      </bottom>
      <diagonal/>
    </border>
    <border>
      <left style="thin">
        <color rgb="FF4F81BD"/>
      </left>
      <right style="thin">
        <color rgb="FF4F81BD"/>
      </right>
      <top style="thin">
        <color rgb="FF4F81BD"/>
      </top>
      <bottom style="thin">
        <color rgb="FF4F81BD"/>
      </bottom>
      <diagonal/>
    </border>
    <border>
      <left style="thin">
        <color rgb="FF4F81BD"/>
      </left>
      <right/>
      <top style="thin">
        <color rgb="FF4F81BD"/>
      </top>
      <bottom style="thin">
        <color rgb="FF4F81BD"/>
      </bottom>
      <diagonal/>
    </border>
    <border>
      <left/>
      <right/>
      <top style="thin">
        <color rgb="FF4F81BD"/>
      </top>
      <bottom style="thin">
        <color rgb="FF4F81BD"/>
      </bottom>
      <diagonal/>
    </border>
    <border>
      <left/>
      <right style="thin">
        <color theme="3" tint="0.59996337778862885"/>
      </right>
      <top style="thin">
        <color rgb="FF4F81BD"/>
      </top>
      <bottom style="thin">
        <color rgb="FF4F81BD"/>
      </bottom>
      <diagonal/>
    </border>
    <border>
      <left style="thin">
        <color theme="3" tint="0.59996337778862885"/>
      </left>
      <right/>
      <top style="thin">
        <color rgb="FF4F81BD"/>
      </top>
      <bottom style="thin">
        <color rgb="FF4F81BD"/>
      </bottom>
      <diagonal/>
    </border>
    <border>
      <left/>
      <right style="thin">
        <color rgb="FF4F81BD"/>
      </right>
      <top style="thin">
        <color rgb="FF4F81BD"/>
      </top>
      <bottom style="thin">
        <color rgb="FF4F81BD"/>
      </bottom>
      <diagonal/>
    </border>
    <border>
      <left style="thin">
        <color theme="3" tint="0.79995117038483843"/>
      </left>
      <right/>
      <top style="thin">
        <color theme="3" tint="0.79995117038483843"/>
      </top>
      <bottom style="thin">
        <color theme="3" tint="0.79995117038483843"/>
      </bottom>
      <diagonal/>
    </border>
    <border>
      <left/>
      <right/>
      <top style="thin">
        <color theme="3" tint="0.79995117038483843"/>
      </top>
      <bottom style="thin">
        <color theme="3" tint="0.79995117038483843"/>
      </bottom>
      <diagonal/>
    </border>
    <border>
      <left/>
      <right style="thin">
        <color theme="3" tint="0.79995117038483843"/>
      </right>
      <top style="thin">
        <color theme="3" tint="0.79995117038483843"/>
      </top>
      <bottom style="thin">
        <color theme="3" tint="0.79995117038483843"/>
      </bottom>
      <diagonal/>
    </border>
    <border>
      <left/>
      <right style="thin">
        <color theme="3" tint="0.79992065187536243"/>
      </right>
      <top style="thin">
        <color theme="3" tint="0.79995117038483843"/>
      </top>
      <bottom style="thin">
        <color theme="3" tint="0.7999511703848384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5" fillId="0" borderId="0"/>
    <xf numFmtId="44" fontId="5" fillId="0" borderId="0" applyFont="0" applyFill="0" applyBorder="0" applyAlignment="0" applyProtection="0"/>
    <xf numFmtId="43" fontId="53" fillId="0" borderId="0" applyFont="0" applyFill="0" applyBorder="0" applyAlignment="0" applyProtection="0"/>
    <xf numFmtId="44" fontId="53" fillId="0" borderId="0" applyFont="0" applyFill="0" applyBorder="0" applyAlignment="0" applyProtection="0"/>
  </cellStyleXfs>
  <cellXfs count="402">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6" fillId="2" borderId="4" xfId="0" applyFont="1" applyFill="1" applyBorder="1" applyAlignment="1">
      <alignment horizontal="left" vertical="top"/>
    </xf>
    <xf numFmtId="0" fontId="6" fillId="2" borderId="7" xfId="0" applyFont="1" applyFill="1" applyBorder="1" applyAlignment="1">
      <alignment horizontal="left" vertical="top"/>
    </xf>
    <xf numFmtId="0" fontId="6" fillId="2" borderId="0" xfId="0" applyFont="1" applyFill="1" applyBorder="1" applyAlignment="1">
      <alignment horizontal="left" vertical="top" wrapText="1"/>
    </xf>
    <xf numFmtId="0" fontId="6" fillId="2" borderId="0" xfId="0" applyFont="1" applyFill="1" applyBorder="1" applyAlignment="1">
      <alignment horizontal="right" vertical="top" wrapText="1"/>
    </xf>
    <xf numFmtId="0" fontId="6" fillId="2" borderId="0" xfId="0" applyFont="1" applyFill="1" applyBorder="1" applyAlignment="1">
      <alignment horizontal="right" vertical="top"/>
    </xf>
    <xf numFmtId="0" fontId="6" fillId="2" borderId="3" xfId="0" applyFont="1" applyFill="1" applyBorder="1" applyAlignment="1">
      <alignment horizontal="right" vertical="top"/>
    </xf>
    <xf numFmtId="0" fontId="6" fillId="2" borderId="5" xfId="0" applyFont="1" applyFill="1" applyBorder="1" applyAlignment="1">
      <alignment horizontal="right" vertical="top"/>
    </xf>
    <xf numFmtId="0" fontId="6" fillId="3" borderId="0" xfId="0" applyFont="1" applyFill="1" applyBorder="1" applyAlignment="1">
      <alignment horizontal="left" vertical="top"/>
    </xf>
    <xf numFmtId="0" fontId="6" fillId="2" borderId="8" xfId="0" applyFont="1" applyFill="1" applyBorder="1" applyAlignment="1">
      <alignment horizontal="left" vertical="top"/>
    </xf>
    <xf numFmtId="0" fontId="6" fillId="2" borderId="9" xfId="0" applyFont="1" applyFill="1" applyBorder="1" applyAlignment="1">
      <alignment horizontal="left" vertical="top"/>
    </xf>
    <xf numFmtId="0" fontId="6" fillId="2" borderId="10" xfId="0" applyFont="1" applyFill="1" applyBorder="1" applyAlignment="1">
      <alignment horizontal="left" vertical="top"/>
    </xf>
    <xf numFmtId="0" fontId="6" fillId="2" borderId="11" xfId="0" applyFont="1" applyFill="1" applyBorder="1" applyAlignment="1">
      <alignment horizontal="left" vertical="top"/>
    </xf>
    <xf numFmtId="0" fontId="6" fillId="2" borderId="12" xfId="0" applyFont="1" applyFill="1" applyBorder="1" applyAlignment="1">
      <alignment horizontal="left" vertical="top"/>
    </xf>
    <xf numFmtId="0" fontId="6" fillId="2" borderId="13" xfId="0" applyFont="1" applyFill="1" applyBorder="1" applyAlignment="1">
      <alignment horizontal="left" vertical="top"/>
    </xf>
    <xf numFmtId="0" fontId="6" fillId="2" borderId="14" xfId="0" applyFont="1" applyFill="1" applyBorder="1" applyAlignment="1">
      <alignment horizontal="left" vertical="top"/>
    </xf>
    <xf numFmtId="0" fontId="6" fillId="2" borderId="15" xfId="0" applyFont="1" applyFill="1" applyBorder="1" applyAlignment="1">
      <alignment horizontal="left" vertical="top"/>
    </xf>
    <xf numFmtId="0" fontId="9" fillId="2" borderId="0" xfId="0" applyFont="1" applyFill="1" applyBorder="1" applyAlignment="1">
      <alignment horizontal="left" vertical="top"/>
    </xf>
    <xf numFmtId="0" fontId="6" fillId="2" borderId="6" xfId="0" applyFont="1" applyFill="1" applyBorder="1" applyAlignment="1">
      <alignment horizontal="right" vertical="top"/>
    </xf>
    <xf numFmtId="0" fontId="13" fillId="2" borderId="0" xfId="0" applyFont="1" applyFill="1" applyBorder="1" applyAlignment="1">
      <alignment horizontal="right" vertical="top"/>
    </xf>
    <xf numFmtId="0" fontId="6" fillId="2" borderId="0" xfId="0" applyFont="1" applyFill="1" applyBorder="1" applyAlignment="1">
      <alignment vertical="top"/>
    </xf>
    <xf numFmtId="0" fontId="6" fillId="2" borderId="0" xfId="0" applyFont="1" applyFill="1" applyBorder="1" applyAlignment="1">
      <alignment horizontal="left" vertical="top"/>
    </xf>
    <xf numFmtId="11" fontId="6" fillId="2" borderId="0" xfId="0" applyNumberFormat="1" applyFont="1" applyFill="1" applyBorder="1" applyAlignment="1">
      <alignment horizontal="left" vertical="top"/>
    </xf>
    <xf numFmtId="0" fontId="13" fillId="2" borderId="0" xfId="0" applyFont="1" applyFill="1" applyBorder="1" applyAlignment="1">
      <alignment horizontal="left" vertical="top" wrapText="1"/>
    </xf>
    <xf numFmtId="0" fontId="13" fillId="2" borderId="11" xfId="0" applyFont="1" applyFill="1" applyBorder="1" applyAlignment="1">
      <alignment horizontal="left" vertical="top"/>
    </xf>
    <xf numFmtId="0" fontId="6" fillId="2" borderId="12"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12" xfId="0" applyFont="1" applyFill="1" applyBorder="1" applyAlignment="1">
      <alignment horizontal="left" vertical="top" wrapText="1"/>
    </xf>
    <xf numFmtId="0" fontId="6" fillId="2" borderId="11" xfId="0" applyFont="1" applyFill="1" applyBorder="1" applyAlignment="1">
      <alignment horizontal="right" vertical="top"/>
    </xf>
    <xf numFmtId="0" fontId="13" fillId="2" borderId="11" xfId="0" applyFont="1" applyFill="1" applyBorder="1" applyAlignment="1">
      <alignment horizontal="right" vertical="top"/>
    </xf>
    <xf numFmtId="0" fontId="6" fillId="2" borderId="16" xfId="0" applyFont="1" applyFill="1" applyBorder="1" applyAlignment="1">
      <alignment horizontal="left" vertical="top"/>
    </xf>
    <xf numFmtId="0" fontId="13" fillId="2" borderId="17" xfId="0" applyFont="1" applyFill="1" applyBorder="1" applyAlignment="1">
      <alignment horizontal="right" vertical="top"/>
    </xf>
    <xf numFmtId="0" fontId="6" fillId="2" borderId="18" xfId="0" applyFont="1" applyFill="1" applyBorder="1" applyAlignment="1">
      <alignment horizontal="left" vertical="top"/>
    </xf>
    <xf numFmtId="0" fontId="6" fillId="2" borderId="18" xfId="0" applyFont="1" applyFill="1" applyBorder="1" applyAlignment="1">
      <alignment horizontal="right" vertical="top"/>
    </xf>
    <xf numFmtId="0" fontId="6" fillId="2" borderId="19" xfId="0" applyFont="1" applyFill="1" applyBorder="1" applyAlignment="1">
      <alignment horizontal="left" vertical="top"/>
    </xf>
    <xf numFmtId="0" fontId="13" fillId="2" borderId="20" xfId="0" applyFont="1" applyFill="1" applyBorder="1" applyAlignment="1">
      <alignment horizontal="right" vertical="top"/>
    </xf>
    <xf numFmtId="0" fontId="6" fillId="2" borderId="21" xfId="0" applyFont="1" applyFill="1" applyBorder="1" applyAlignment="1">
      <alignment horizontal="right" vertical="top"/>
    </xf>
    <xf numFmtId="0" fontId="6" fillId="2" borderId="22" xfId="0" applyFont="1" applyFill="1" applyBorder="1" applyAlignment="1">
      <alignment horizontal="left" vertical="top"/>
    </xf>
    <xf numFmtId="0" fontId="13" fillId="2" borderId="22" xfId="0" applyFont="1" applyFill="1" applyBorder="1" applyAlignment="1">
      <alignment horizontal="right" vertical="top"/>
    </xf>
    <xf numFmtId="0" fontId="6" fillId="2" borderId="23" xfId="0" applyFont="1" applyFill="1" applyBorder="1" applyAlignment="1">
      <alignment horizontal="left" vertical="top"/>
    </xf>
    <xf numFmtId="0" fontId="6" fillId="2" borderId="20" xfId="0" applyFont="1" applyFill="1" applyBorder="1" applyAlignment="1">
      <alignment horizontal="right" vertical="top"/>
    </xf>
    <xf numFmtId="0" fontId="13" fillId="2" borderId="20" xfId="0" applyFont="1" applyFill="1" applyBorder="1" applyAlignment="1">
      <alignment horizontal="left" vertical="top"/>
    </xf>
    <xf numFmtId="0" fontId="6" fillId="2" borderId="20" xfId="0" applyFont="1" applyFill="1" applyBorder="1" applyAlignment="1">
      <alignment horizontal="left" vertical="top"/>
    </xf>
    <xf numFmtId="0" fontId="13" fillId="2" borderId="21" xfId="0" applyFont="1" applyFill="1" applyBorder="1" applyAlignment="1">
      <alignment horizontal="right" vertical="top"/>
    </xf>
    <xf numFmtId="0" fontId="9" fillId="2" borderId="20" xfId="0" applyFont="1" applyFill="1" applyBorder="1" applyAlignment="1">
      <alignment horizontal="left" vertical="top"/>
    </xf>
    <xf numFmtId="0" fontId="9" fillId="2" borderId="11" xfId="0" applyFont="1" applyFill="1" applyBorder="1" applyAlignment="1">
      <alignment horizontal="left" vertical="top"/>
    </xf>
    <xf numFmtId="0" fontId="6" fillId="2" borderId="11" xfId="0" applyFont="1" applyFill="1" applyBorder="1" applyAlignment="1">
      <alignment vertical="top" wrapText="1"/>
    </xf>
    <xf numFmtId="0" fontId="6" fillId="2" borderId="12" xfId="0" applyFont="1" applyFill="1" applyBorder="1" applyAlignment="1">
      <alignment vertical="top"/>
    </xf>
    <xf numFmtId="0" fontId="10" fillId="2" borderId="20" xfId="0" applyFont="1" applyFill="1" applyBorder="1" applyAlignment="1">
      <alignment horizontal="left" vertical="top"/>
    </xf>
    <xf numFmtId="0" fontId="17" fillId="2" borderId="0" xfId="0" applyFont="1" applyFill="1" applyBorder="1" applyAlignment="1">
      <alignment horizontal="right" vertical="top"/>
    </xf>
    <xf numFmtId="0" fontId="20" fillId="2" borderId="20" xfId="0" applyFont="1" applyFill="1" applyBorder="1" applyAlignment="1">
      <alignment horizontal="left" vertical="top"/>
    </xf>
    <xf numFmtId="0" fontId="20" fillId="2" borderId="0" xfId="0" applyFont="1" applyFill="1" applyBorder="1" applyAlignment="1">
      <alignment horizontal="left" vertical="top"/>
    </xf>
    <xf numFmtId="0" fontId="20" fillId="2" borderId="0" xfId="0" applyFont="1" applyFill="1" applyBorder="1" applyAlignment="1">
      <alignment horizontal="right" vertical="top"/>
    </xf>
    <xf numFmtId="0" fontId="6" fillId="2" borderId="14" xfId="0" applyFont="1" applyFill="1" applyBorder="1" applyAlignment="1">
      <alignment horizontal="right" vertical="top"/>
    </xf>
    <xf numFmtId="0" fontId="9" fillId="2" borderId="13" xfId="0" applyFont="1" applyFill="1" applyBorder="1" applyAlignment="1">
      <alignment horizontal="right" vertical="top"/>
    </xf>
    <xf numFmtId="0" fontId="13" fillId="2" borderId="13" xfId="0" applyFont="1" applyFill="1" applyBorder="1" applyAlignment="1">
      <alignment horizontal="right" vertical="top"/>
    </xf>
    <xf numFmtId="0" fontId="14" fillId="2" borderId="11" xfId="0" applyFont="1" applyFill="1" applyBorder="1" applyAlignment="1">
      <alignment horizontal="left" vertical="top"/>
    </xf>
    <xf numFmtId="0" fontId="6" fillId="2" borderId="30" xfId="0" applyFont="1" applyFill="1" applyBorder="1" applyAlignment="1">
      <alignment horizontal="center" vertical="top" wrapText="1"/>
    </xf>
    <xf numFmtId="0" fontId="6" fillId="2" borderId="31" xfId="0" applyFont="1" applyFill="1" applyBorder="1" applyAlignment="1">
      <alignment horizontal="left" vertical="top"/>
    </xf>
    <xf numFmtId="0" fontId="21" fillId="2" borderId="0" xfId="0" applyFont="1" applyFill="1" applyBorder="1" applyAlignment="1">
      <alignment horizontal="left" vertical="top"/>
    </xf>
    <xf numFmtId="0" fontId="21" fillId="2" borderId="15" xfId="0" applyFont="1" applyFill="1" applyBorder="1" applyAlignment="1">
      <alignment horizontal="left" vertical="top"/>
    </xf>
    <xf numFmtId="0" fontId="6" fillId="2" borderId="9" xfId="0" applyFont="1" applyFill="1" applyBorder="1" applyAlignment="1">
      <alignment horizontal="center" vertical="top"/>
    </xf>
    <xf numFmtId="0" fontId="14" fillId="2" borderId="8" xfId="0" applyFont="1" applyFill="1" applyBorder="1" applyAlignment="1">
      <alignment horizontal="left" vertical="top"/>
    </xf>
    <xf numFmtId="0" fontId="0" fillId="2" borderId="0" xfId="0" applyFill="1" applyBorder="1" applyAlignment="1">
      <alignment horizontal="right" vertical="top"/>
    </xf>
    <xf numFmtId="14" fontId="0" fillId="2" borderId="0" xfId="0" applyNumberFormat="1" applyFill="1" applyBorder="1" applyAlignment="1">
      <alignment horizontal="left" vertical="top"/>
    </xf>
    <xf numFmtId="0" fontId="5" fillId="0" borderId="0" xfId="1" applyFont="1"/>
    <xf numFmtId="0" fontId="5" fillId="0" borderId="0" xfId="1" applyFont="1" applyBorder="1"/>
    <xf numFmtId="0" fontId="36" fillId="0" borderId="0" xfId="1" applyFont="1"/>
    <xf numFmtId="0" fontId="37" fillId="0" borderId="0" xfId="1" applyFont="1"/>
    <xf numFmtId="0" fontId="36" fillId="0" borderId="54" xfId="1" applyFont="1" applyBorder="1"/>
    <xf numFmtId="0" fontId="39" fillId="0" borderId="0" xfId="1" applyFont="1" applyAlignment="1">
      <alignment vertical="center"/>
    </xf>
    <xf numFmtId="0" fontId="36" fillId="0" borderId="0" xfId="1" applyFont="1" applyAlignment="1">
      <alignment vertical="center" wrapText="1"/>
    </xf>
    <xf numFmtId="0" fontId="36" fillId="0" borderId="0" xfId="1" applyFont="1" applyAlignment="1">
      <alignment vertical="center"/>
    </xf>
    <xf numFmtId="0" fontId="36" fillId="0" borderId="0" xfId="1" applyFont="1" applyAlignment="1">
      <alignment horizontal="left"/>
    </xf>
    <xf numFmtId="0" fontId="41" fillId="0" borderId="0" xfId="1" applyFont="1" applyAlignment="1">
      <alignment vertical="center"/>
    </xf>
    <xf numFmtId="0" fontId="41" fillId="0" borderId="0" xfId="1" applyFont="1" applyAlignment="1">
      <alignment horizontal="right" vertical="center"/>
    </xf>
    <xf numFmtId="0" fontId="38" fillId="0" borderId="0" xfId="1" applyFont="1" applyAlignment="1">
      <alignment vertical="center"/>
    </xf>
    <xf numFmtId="0" fontId="6" fillId="2" borderId="0" xfId="0" applyFont="1" applyFill="1" applyBorder="1" applyAlignment="1">
      <alignment horizontal="left" vertical="top"/>
    </xf>
    <xf numFmtId="0" fontId="36" fillId="0" borderId="0" xfId="1" applyFont="1" applyBorder="1" applyAlignment="1">
      <alignment vertical="top" wrapText="1"/>
    </xf>
    <xf numFmtId="0" fontId="6" fillId="2" borderId="0" xfId="0" applyFont="1" applyFill="1" applyBorder="1" applyAlignment="1">
      <alignment horizontal="left" vertical="top"/>
    </xf>
    <xf numFmtId="0" fontId="6" fillId="4" borderId="0" xfId="0" applyFont="1" applyFill="1" applyBorder="1" applyAlignment="1" applyProtection="1">
      <alignment horizontal="left" vertical="top"/>
      <protection locked="0"/>
    </xf>
    <xf numFmtId="0" fontId="6" fillId="4" borderId="24" xfId="0" applyFont="1" applyFill="1" applyBorder="1" applyAlignment="1" applyProtection="1">
      <alignment horizontal="left" vertical="top"/>
      <protection locked="0"/>
    </xf>
    <xf numFmtId="0" fontId="6" fillId="4" borderId="24"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top"/>
      <protection locked="0"/>
    </xf>
    <xf numFmtId="0" fontId="6" fillId="4" borderId="14" xfId="0" applyFont="1" applyFill="1" applyBorder="1" applyAlignment="1" applyProtection="1">
      <alignment horizontal="left" vertical="top"/>
      <protection locked="0"/>
    </xf>
    <xf numFmtId="0" fontId="6" fillId="4" borderId="0" xfId="0" applyFont="1" applyFill="1" applyBorder="1" applyAlignment="1" applyProtection="1">
      <alignment horizontal="left" vertical="top"/>
      <protection locked="0"/>
    </xf>
    <xf numFmtId="0" fontId="6" fillId="4" borderId="22" xfId="0" applyFont="1" applyFill="1" applyBorder="1" applyAlignment="1" applyProtection="1">
      <alignment horizontal="left" vertical="top"/>
      <protection locked="0"/>
    </xf>
    <xf numFmtId="0" fontId="6" fillId="4" borderId="18" xfId="0" applyFont="1" applyFill="1" applyBorder="1" applyAlignment="1" applyProtection="1">
      <alignment horizontal="left" vertical="top"/>
      <protection locked="0"/>
    </xf>
    <xf numFmtId="0" fontId="6" fillId="4" borderId="0" xfId="0" applyFont="1" applyFill="1" applyBorder="1" applyAlignment="1" applyProtection="1">
      <alignment horizontal="left" vertical="top" wrapText="1"/>
      <protection locked="0"/>
    </xf>
    <xf numFmtId="0" fontId="6" fillId="4" borderId="0" xfId="0" applyFont="1" applyFill="1" applyBorder="1" applyAlignment="1" applyProtection="1">
      <alignment horizontal="center" vertical="top"/>
      <protection locked="0"/>
    </xf>
    <xf numFmtId="0" fontId="5" fillId="0" borderId="0" xfId="1" applyFont="1" applyBorder="1" applyAlignment="1">
      <alignment vertical="center"/>
    </xf>
    <xf numFmtId="0" fontId="5" fillId="0" borderId="0" xfId="1" applyFont="1" applyBorder="1" applyAlignment="1">
      <alignment horizontal="center" vertical="center"/>
    </xf>
    <xf numFmtId="0" fontId="6" fillId="7" borderId="0" xfId="0" applyFont="1" applyFill="1" applyBorder="1" applyAlignment="1">
      <alignment horizontal="left" vertical="top"/>
    </xf>
    <xf numFmtId="0" fontId="6" fillId="7" borderId="26" xfId="0" applyFont="1" applyFill="1" applyBorder="1" applyAlignment="1">
      <alignment horizontal="left" vertical="top"/>
    </xf>
    <xf numFmtId="0" fontId="21" fillId="7" borderId="0" xfId="0" applyFont="1" applyFill="1" applyBorder="1" applyAlignment="1">
      <alignment horizontal="left" vertical="top"/>
    </xf>
    <xf numFmtId="0" fontId="6" fillId="0" borderId="0" xfId="0" applyFont="1" applyFill="1" applyBorder="1" applyAlignment="1">
      <alignment horizontal="left" vertical="top"/>
    </xf>
    <xf numFmtId="0" fontId="47" fillId="2" borderId="0" xfId="0" applyFont="1" applyFill="1" applyBorder="1" applyAlignment="1">
      <alignment horizontal="left" vertical="center"/>
    </xf>
    <xf numFmtId="0" fontId="48" fillId="2" borderId="0" xfId="0" applyFont="1" applyFill="1" applyBorder="1" applyAlignment="1">
      <alignment horizontal="left" vertical="top"/>
    </xf>
    <xf numFmtId="0" fontId="48" fillId="2" borderId="0" xfId="0" applyFont="1" applyFill="1" applyBorder="1" applyAlignment="1">
      <alignment horizontal="right" vertical="top"/>
    </xf>
    <xf numFmtId="14" fontId="48" fillId="2" borderId="0" xfId="0" applyNumberFormat="1" applyFont="1" applyFill="1" applyBorder="1" applyAlignment="1">
      <alignment horizontal="left" vertical="top"/>
    </xf>
    <xf numFmtId="0" fontId="48" fillId="2" borderId="0" xfId="0" applyFont="1" applyFill="1" applyBorder="1" applyAlignment="1">
      <alignment horizontal="left" vertical="center"/>
    </xf>
    <xf numFmtId="0" fontId="48" fillId="2" borderId="0" xfId="0" applyFont="1" applyFill="1" applyBorder="1" applyAlignment="1">
      <alignment vertical="top"/>
    </xf>
    <xf numFmtId="14" fontId="6" fillId="7" borderId="0" xfId="0" applyNumberFormat="1" applyFont="1" applyFill="1" applyBorder="1" applyAlignment="1">
      <alignment horizontal="left" vertical="top"/>
    </xf>
    <xf numFmtId="164" fontId="6" fillId="7" borderId="0" xfId="0" applyNumberFormat="1" applyFont="1" applyFill="1" applyBorder="1" applyAlignment="1">
      <alignment horizontal="left" vertical="top"/>
    </xf>
    <xf numFmtId="14" fontId="6" fillId="4" borderId="0" xfId="0" applyNumberFormat="1" applyFont="1" applyFill="1" applyBorder="1" applyAlignment="1" applyProtection="1">
      <alignment horizontal="left" vertical="top"/>
      <protection locked="0"/>
    </xf>
    <xf numFmtId="0" fontId="6" fillId="8" borderId="26" xfId="0" applyFont="1" applyFill="1" applyBorder="1" applyAlignment="1">
      <alignment horizontal="left" vertical="top"/>
    </xf>
    <xf numFmtId="2" fontId="6" fillId="8" borderId="26" xfId="0" applyNumberFormat="1" applyFont="1" applyFill="1" applyBorder="1" applyAlignment="1">
      <alignment horizontal="left" vertical="top"/>
    </xf>
    <xf numFmtId="0" fontId="6" fillId="2" borderId="0" xfId="0" applyFont="1" applyFill="1" applyBorder="1" applyAlignment="1" applyProtection="1">
      <alignment horizontal="left" vertical="top"/>
    </xf>
    <xf numFmtId="0" fontId="49" fillId="0" borderId="0" xfId="1" applyFont="1" applyAlignment="1">
      <alignment vertical="center"/>
    </xf>
    <xf numFmtId="0" fontId="3" fillId="0" borderId="0" xfId="1" applyFont="1"/>
    <xf numFmtId="0" fontId="43" fillId="0" borderId="0" xfId="1" applyFont="1" applyAlignment="1">
      <alignment horizontal="center" vertical="center"/>
    </xf>
    <xf numFmtId="0" fontId="3" fillId="0" borderId="0" xfId="1" applyFont="1" applyAlignment="1">
      <alignment horizontal="justify" vertical="center" wrapText="1"/>
    </xf>
    <xf numFmtId="0" fontId="50" fillId="0" borderId="75" xfId="1" applyFont="1" applyBorder="1" applyAlignment="1">
      <alignment horizontal="left" vertical="center" wrapText="1"/>
    </xf>
    <xf numFmtId="0" fontId="3" fillId="0" borderId="75" xfId="1" applyFont="1" applyBorder="1" applyAlignment="1">
      <alignment horizontal="left"/>
    </xf>
    <xf numFmtId="0" fontId="3" fillId="0" borderId="80" xfId="1" applyFont="1" applyBorder="1" applyAlignment="1">
      <alignment horizontal="left" vertical="center" wrapText="1"/>
    </xf>
    <xf numFmtId="0" fontId="3" fillId="0" borderId="80" xfId="1" applyFont="1" applyBorder="1" applyAlignment="1">
      <alignment horizontal="left"/>
    </xf>
    <xf numFmtId="0" fontId="27" fillId="0" borderId="36" xfId="1" applyFont="1" applyBorder="1" applyAlignment="1">
      <alignment horizontal="center" vertical="center" wrapText="1"/>
    </xf>
    <xf numFmtId="0" fontId="50" fillId="0" borderId="36" xfId="1" applyFont="1" applyBorder="1" applyAlignment="1">
      <alignment horizontal="left" vertical="center" wrapText="1"/>
    </xf>
    <xf numFmtId="0" fontId="6" fillId="2" borderId="0" xfId="0" applyFont="1" applyFill="1" applyBorder="1" applyAlignment="1">
      <alignment horizontal="left" vertical="top"/>
    </xf>
    <xf numFmtId="0" fontId="6" fillId="4" borderId="0" xfId="0" applyFont="1" applyFill="1" applyBorder="1" applyAlignment="1" applyProtection="1">
      <alignment horizontal="left" vertical="top"/>
      <protection locked="0"/>
    </xf>
    <xf numFmtId="44" fontId="6" fillId="2" borderId="0" xfId="4" applyFont="1" applyFill="1" applyBorder="1" applyAlignment="1">
      <alignment horizontal="left" vertical="top"/>
    </xf>
    <xf numFmtId="0" fontId="10" fillId="2" borderId="86" xfId="0" applyFont="1" applyFill="1" applyBorder="1" applyAlignment="1">
      <alignment horizontal="left" vertical="top"/>
    </xf>
    <xf numFmtId="0" fontId="6" fillId="2" borderId="87" xfId="0" applyFont="1" applyFill="1" applyBorder="1" applyAlignment="1">
      <alignment horizontal="left" vertical="top"/>
    </xf>
    <xf numFmtId="0" fontId="6" fillId="2" borderId="88" xfId="0" applyFont="1" applyFill="1" applyBorder="1" applyAlignment="1">
      <alignment horizontal="left" vertical="top"/>
    </xf>
    <xf numFmtId="0" fontId="6" fillId="2" borderId="89" xfId="0" applyFont="1" applyFill="1" applyBorder="1" applyAlignment="1">
      <alignment horizontal="center" vertical="top"/>
    </xf>
    <xf numFmtId="0" fontId="6" fillId="2" borderId="90" xfId="0" applyFont="1" applyFill="1" applyBorder="1" applyAlignment="1">
      <alignment horizontal="left" vertical="top"/>
    </xf>
    <xf numFmtId="0" fontId="6" fillId="2" borderId="91" xfId="0" applyFont="1" applyFill="1" applyBorder="1" applyAlignment="1">
      <alignment horizontal="left" vertical="top"/>
    </xf>
    <xf numFmtId="0" fontId="9" fillId="2" borderId="92" xfId="0" applyFont="1" applyFill="1" applyBorder="1" applyAlignment="1">
      <alignment horizontal="left" vertical="top"/>
    </xf>
    <xf numFmtId="0" fontId="6" fillId="2" borderId="27" xfId="0" applyFont="1" applyFill="1" applyBorder="1" applyAlignment="1">
      <alignment horizontal="left" vertical="top"/>
    </xf>
    <xf numFmtId="0" fontId="6" fillId="2" borderId="93" xfId="0" applyFont="1" applyFill="1" applyBorder="1" applyAlignment="1">
      <alignment horizontal="left" vertical="top"/>
    </xf>
    <xf numFmtId="43" fontId="6" fillId="8" borderId="26" xfId="3" applyFont="1" applyFill="1" applyBorder="1" applyAlignment="1">
      <alignment horizontal="left" vertical="top"/>
    </xf>
    <xf numFmtId="0" fontId="6" fillId="4" borderId="0" xfId="0" applyFont="1" applyFill="1" applyBorder="1" applyAlignment="1" applyProtection="1">
      <alignment horizontal="left" vertical="top"/>
      <protection locked="0"/>
    </xf>
    <xf numFmtId="0" fontId="6" fillId="2" borderId="0" xfId="0" applyFont="1" applyFill="1" applyBorder="1" applyAlignment="1">
      <alignment horizontal="left" vertical="top"/>
    </xf>
    <xf numFmtId="0" fontId="6" fillId="4" borderId="94" xfId="0" applyFont="1" applyFill="1" applyBorder="1" applyAlignment="1" applyProtection="1">
      <alignment horizontal="left" vertical="top"/>
      <protection locked="0" hidden="1"/>
    </xf>
    <xf numFmtId="0" fontId="6" fillId="4" borderId="24" xfId="0" applyFont="1" applyFill="1" applyBorder="1" applyAlignment="1" applyProtection="1">
      <alignment horizontal="left" vertical="top"/>
      <protection locked="0" hidden="1"/>
    </xf>
    <xf numFmtId="0" fontId="6" fillId="4" borderId="0" xfId="0" applyFont="1" applyFill="1" applyBorder="1" applyAlignment="1" applyProtection="1">
      <alignment horizontal="left" vertical="top"/>
      <protection locked="0" hidden="1"/>
    </xf>
    <xf numFmtId="43" fontId="6" fillId="7" borderId="0" xfId="0" applyNumberFormat="1" applyFont="1" applyFill="1" applyBorder="1" applyAlignment="1">
      <alignment horizontal="left" vertical="top"/>
    </xf>
    <xf numFmtId="0" fontId="6" fillId="7" borderId="0" xfId="0" applyFont="1" applyFill="1" applyBorder="1" applyAlignment="1">
      <alignment horizontal="right" vertical="top"/>
    </xf>
    <xf numFmtId="0" fontId="6" fillId="4" borderId="6" xfId="0" applyFont="1" applyFill="1" applyBorder="1" applyAlignment="1" applyProtection="1">
      <alignment horizontal="left" vertical="top"/>
      <protection locked="0"/>
    </xf>
    <xf numFmtId="0" fontId="13" fillId="4" borderId="0" xfId="0" applyFont="1" applyFill="1" applyBorder="1" applyAlignment="1" applyProtection="1">
      <alignment horizontal="center" vertical="top"/>
      <protection locked="0"/>
    </xf>
    <xf numFmtId="0" fontId="6" fillId="3" borderId="98" xfId="0" applyFont="1" applyFill="1" applyBorder="1" applyAlignment="1">
      <alignment horizontal="center" vertical="top"/>
    </xf>
    <xf numFmtId="0" fontId="9" fillId="2" borderId="11" xfId="0" applyFont="1" applyFill="1" applyBorder="1" applyAlignment="1">
      <alignment horizontal="center" vertical="top"/>
    </xf>
    <xf numFmtId="0" fontId="6" fillId="3" borderId="95" xfId="0" applyFont="1" applyFill="1" applyBorder="1" applyAlignment="1">
      <alignment horizontal="left" vertical="top"/>
    </xf>
    <xf numFmtId="0" fontId="12" fillId="4" borderId="101" xfId="0" applyFont="1" applyFill="1" applyBorder="1" applyAlignment="1">
      <alignment horizontal="left" vertical="top"/>
    </xf>
    <xf numFmtId="0" fontId="6" fillId="4" borderId="102" xfId="0" applyFont="1" applyFill="1" applyBorder="1" applyAlignment="1">
      <alignment horizontal="left" vertical="top"/>
    </xf>
    <xf numFmtId="0" fontId="6" fillId="4" borderId="103" xfId="0" applyFont="1" applyFill="1" applyBorder="1" applyAlignment="1">
      <alignment horizontal="left" vertical="top"/>
    </xf>
    <xf numFmtId="0" fontId="6" fillId="3" borderId="101" xfId="0" applyFont="1" applyFill="1" applyBorder="1" applyAlignment="1">
      <alignment horizontal="left" vertical="top"/>
    </xf>
    <xf numFmtId="0" fontId="6" fillId="3" borderId="103" xfId="0" applyFont="1" applyFill="1" applyBorder="1" applyAlignment="1">
      <alignment horizontal="left" vertical="top"/>
    </xf>
    <xf numFmtId="0" fontId="6" fillId="3" borderId="102" xfId="0" applyFont="1" applyFill="1" applyBorder="1" applyAlignment="1">
      <alignment horizontal="left" vertical="top"/>
    </xf>
    <xf numFmtId="0" fontId="14" fillId="4" borderId="11" xfId="0" applyFont="1" applyFill="1" applyBorder="1" applyAlignment="1">
      <alignment horizontal="left" vertical="top"/>
    </xf>
    <xf numFmtId="0" fontId="17" fillId="4" borderId="0" xfId="0" applyFont="1" applyFill="1" applyBorder="1" applyAlignment="1">
      <alignment horizontal="left" vertical="top"/>
    </xf>
    <xf numFmtId="0" fontId="6" fillId="7" borderId="0" xfId="0" applyFont="1" applyFill="1" applyBorder="1" applyAlignment="1" applyProtection="1">
      <alignment horizontal="left" vertical="top"/>
    </xf>
    <xf numFmtId="0" fontId="5" fillId="0" borderId="0" xfId="1" applyFont="1" applyProtection="1"/>
    <xf numFmtId="0" fontId="25" fillId="0" borderId="0" xfId="1" applyFont="1" applyBorder="1" applyAlignment="1" applyProtection="1">
      <alignment vertical="center" wrapText="1"/>
    </xf>
    <xf numFmtId="0" fontId="5" fillId="0" borderId="0" xfId="1" applyFont="1" applyBorder="1" applyProtection="1"/>
    <xf numFmtId="0" fontId="26" fillId="6" borderId="0" xfId="1" applyFont="1" applyFill="1" applyBorder="1" applyAlignment="1" applyProtection="1"/>
    <xf numFmtId="0" fontId="5" fillId="0" borderId="0" xfId="1" applyFont="1" applyAlignment="1" applyProtection="1">
      <alignment horizontal="left" vertical="center"/>
    </xf>
    <xf numFmtId="0" fontId="27" fillId="5" borderId="35" xfId="1" applyFont="1" applyFill="1" applyBorder="1" applyAlignment="1" applyProtection="1">
      <alignment horizontal="center" vertical="center" wrapText="1"/>
    </xf>
    <xf numFmtId="44" fontId="5" fillId="0" borderId="0" xfId="2" applyFont="1" applyBorder="1" applyAlignment="1" applyProtection="1"/>
    <xf numFmtId="0" fontId="27" fillId="5" borderId="35" xfId="1" applyFont="1" applyFill="1" applyBorder="1" applyAlignment="1" applyProtection="1">
      <alignment horizontal="left" vertical="center" wrapText="1"/>
    </xf>
    <xf numFmtId="0" fontId="5" fillId="0" borderId="0" xfId="1" applyFont="1" applyBorder="1" applyAlignment="1" applyProtection="1"/>
    <xf numFmtId="0" fontId="4" fillId="0" borderId="37" xfId="1" applyFont="1" applyBorder="1" applyAlignment="1" applyProtection="1">
      <alignment horizontal="center" vertical="center"/>
    </xf>
    <xf numFmtId="0" fontId="5" fillId="0" borderId="42" xfId="1" applyFont="1" applyBorder="1" applyAlignment="1" applyProtection="1">
      <alignment horizontal="center" vertical="center"/>
    </xf>
    <xf numFmtId="0" fontId="4" fillId="0" borderId="43" xfId="1" applyFont="1" applyBorder="1" applyAlignment="1" applyProtection="1">
      <alignment horizontal="center" vertical="center"/>
    </xf>
    <xf numFmtId="0" fontId="5" fillId="0" borderId="49" xfId="1" applyFont="1" applyBorder="1" applyAlignment="1" applyProtection="1">
      <alignment horizontal="center" vertical="center"/>
    </xf>
    <xf numFmtId="0" fontId="5" fillId="0" borderId="53" xfId="1" applyFont="1" applyBorder="1" applyAlignment="1" applyProtection="1"/>
    <xf numFmtId="0" fontId="5" fillId="0" borderId="54" xfId="1" applyFont="1" applyBorder="1" applyAlignment="1" applyProtection="1"/>
    <xf numFmtId="0" fontId="5" fillId="0" borderId="43" xfId="1" applyFont="1" applyBorder="1" applyAlignment="1" applyProtection="1">
      <alignment horizontal="center" vertical="center"/>
    </xf>
    <xf numFmtId="0" fontId="5" fillId="0" borderId="74" xfId="1" applyFont="1" applyBorder="1" applyAlignment="1" applyProtection="1">
      <alignment horizontal="center" vertical="center"/>
    </xf>
    <xf numFmtId="0" fontId="5" fillId="0" borderId="0" xfId="1" applyFont="1" applyAlignment="1" applyProtection="1"/>
    <xf numFmtId="0" fontId="5" fillId="0" borderId="43" xfId="1" applyFont="1" applyBorder="1" applyAlignment="1" applyProtection="1">
      <alignment horizontal="center" vertical="center" wrapText="1"/>
    </xf>
    <xf numFmtId="0" fontId="5" fillId="0" borderId="76" xfId="1" applyFont="1" applyBorder="1" applyAlignment="1" applyProtection="1">
      <alignment horizontal="center" vertical="center"/>
    </xf>
    <xf numFmtId="2" fontId="5" fillId="0" borderId="52" xfId="1" applyNumberFormat="1" applyFont="1" applyBorder="1" applyAlignment="1" applyProtection="1">
      <alignment horizontal="center" vertical="center"/>
    </xf>
    <xf numFmtId="0" fontId="5" fillId="0" borderId="53" xfId="1" applyFont="1" applyBorder="1" applyAlignment="1" applyProtection="1">
      <alignment horizontal="center" vertical="center" wrapText="1"/>
    </xf>
    <xf numFmtId="0" fontId="5" fillId="0" borderId="75" xfId="1" applyFont="1" applyBorder="1" applyAlignment="1" applyProtection="1">
      <alignment horizontal="center" vertical="center"/>
    </xf>
    <xf numFmtId="0" fontId="5" fillId="0" borderId="50" xfId="1" applyFont="1" applyBorder="1" applyAlignment="1" applyProtection="1"/>
    <xf numFmtId="0" fontId="5" fillId="0" borderId="55" xfId="1" applyFont="1" applyBorder="1" applyAlignment="1" applyProtection="1"/>
    <xf numFmtId="0" fontId="27" fillId="0" borderId="0" xfId="1" applyFont="1" applyBorder="1" applyAlignment="1" applyProtection="1">
      <alignment vertical="center" wrapText="1"/>
    </xf>
    <xf numFmtId="0" fontId="4" fillId="0" borderId="0" xfId="1" applyFont="1" applyBorder="1" applyAlignment="1" applyProtection="1">
      <alignment horizontal="left" vertical="center"/>
    </xf>
    <xf numFmtId="0" fontId="27" fillId="0" borderId="0" xfId="1" applyFont="1" applyBorder="1" applyAlignment="1" applyProtection="1"/>
    <xf numFmtId="0" fontId="23" fillId="0" borderId="0" xfId="1" applyFont="1" applyBorder="1" applyAlignment="1" applyProtection="1"/>
    <xf numFmtId="0" fontId="43" fillId="0" borderId="0" xfId="1" applyFont="1" applyProtection="1"/>
    <xf numFmtId="0" fontId="5" fillId="0" borderId="0" xfId="1" applyFont="1" applyBorder="1" applyAlignment="1" applyProtection="1">
      <alignment horizontal="center" vertical="center"/>
    </xf>
    <xf numFmtId="14" fontId="25" fillId="0" borderId="0" xfId="1" applyNumberFormat="1" applyFont="1" applyBorder="1" applyAlignment="1" applyProtection="1">
      <alignment horizontal="left"/>
    </xf>
    <xf numFmtId="14" fontId="25" fillId="0" borderId="0" xfId="1" applyNumberFormat="1" applyFont="1" applyBorder="1" applyAlignment="1" applyProtection="1">
      <alignment horizontal="center" vertical="center"/>
    </xf>
    <xf numFmtId="0" fontId="4" fillId="0" borderId="0" xfId="1" applyFont="1" applyBorder="1" applyProtection="1"/>
    <xf numFmtId="0" fontId="6" fillId="2" borderId="0" xfId="0" applyFont="1" applyFill="1" applyBorder="1" applyAlignment="1">
      <alignment horizontal="left" vertical="top"/>
    </xf>
    <xf numFmtId="0" fontId="6" fillId="3" borderId="100" xfId="0" applyFont="1" applyFill="1" applyBorder="1" applyAlignment="1">
      <alignment horizontal="left" vertical="top"/>
    </xf>
    <xf numFmtId="0" fontId="6" fillId="3" borderId="104" xfId="0" applyFont="1" applyFill="1" applyBorder="1" applyAlignment="1">
      <alignment horizontal="left" vertical="top"/>
    </xf>
    <xf numFmtId="0" fontId="7" fillId="2" borderId="0" xfId="0" applyFont="1" applyFill="1" applyBorder="1" applyAlignment="1">
      <alignment horizontal="center" vertical="top"/>
    </xf>
    <xf numFmtId="0" fontId="6" fillId="2" borderId="0" xfId="0" applyFont="1" applyFill="1" applyBorder="1" applyAlignment="1">
      <alignment horizontal="center" vertical="top"/>
    </xf>
    <xf numFmtId="0" fontId="9" fillId="2" borderId="2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4" borderId="0" xfId="0" applyFont="1" applyFill="1" applyBorder="1" applyAlignment="1" applyProtection="1">
      <alignment horizontal="left" vertical="top"/>
      <protection locked="0"/>
    </xf>
    <xf numFmtId="0" fontId="6" fillId="3" borderId="99" xfId="0" applyFont="1" applyFill="1" applyBorder="1" applyAlignment="1">
      <alignment horizontal="center" vertical="top"/>
    </xf>
    <xf numFmtId="0" fontId="6" fillId="3" borderId="97" xfId="0" applyFont="1" applyFill="1" applyBorder="1" applyAlignment="1">
      <alignment horizontal="center" vertical="top"/>
    </xf>
    <xf numFmtId="0" fontId="6" fillId="3" borderId="100" xfId="0" applyFont="1" applyFill="1" applyBorder="1" applyAlignment="1">
      <alignment horizontal="center" vertical="top"/>
    </xf>
    <xf numFmtId="0" fontId="6" fillId="3" borderId="96" xfId="0" applyFont="1" applyFill="1" applyBorder="1" applyAlignment="1">
      <alignment horizontal="center" vertical="top"/>
    </xf>
    <xf numFmtId="0" fontId="9" fillId="3" borderId="96" xfId="0" applyFont="1" applyFill="1" applyBorder="1" applyAlignment="1">
      <alignment horizontal="center" vertical="top"/>
    </xf>
    <xf numFmtId="0" fontId="9" fillId="2" borderId="0" xfId="0" applyFont="1" applyFill="1" applyBorder="1" applyAlignment="1">
      <alignment horizontal="left" vertical="top" wrapText="1"/>
    </xf>
    <xf numFmtId="0" fontId="6" fillId="4" borderId="14" xfId="0" applyFont="1" applyFill="1" applyBorder="1" applyAlignment="1" applyProtection="1">
      <alignment horizontal="left" vertical="top"/>
      <protection locked="0" hidden="1"/>
    </xf>
    <xf numFmtId="0" fontId="6" fillId="2" borderId="27" xfId="0" applyFont="1" applyFill="1" applyBorder="1" applyAlignment="1" applyProtection="1">
      <alignment horizontal="left" vertical="top" wrapText="1"/>
      <protection locked="0"/>
    </xf>
    <xf numFmtId="0" fontId="6" fillId="4" borderId="11" xfId="0" applyFont="1" applyFill="1" applyBorder="1" applyAlignment="1" applyProtection="1">
      <alignment horizontal="left" vertical="top"/>
      <protection locked="0"/>
    </xf>
    <xf numFmtId="0" fontId="6" fillId="2" borderId="28"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2" borderId="29" xfId="0" applyFont="1" applyFill="1" applyBorder="1" applyAlignment="1">
      <alignment horizontal="left" vertical="top" wrapText="1"/>
    </xf>
    <xf numFmtId="0" fontId="6" fillId="2" borderId="0" xfId="0" applyFont="1" applyFill="1" applyBorder="1" applyAlignment="1" applyProtection="1">
      <alignment horizontal="left" vertical="top" wrapText="1"/>
    </xf>
    <xf numFmtId="0" fontId="6" fillId="2" borderId="105" xfId="0" applyFont="1" applyFill="1" applyBorder="1" applyAlignment="1">
      <alignment horizontal="left" vertical="top" wrapText="1"/>
    </xf>
    <xf numFmtId="0" fontId="0" fillId="2" borderId="106" xfId="0" applyFill="1" applyBorder="1" applyAlignment="1">
      <alignment horizontal="left" vertical="top"/>
    </xf>
    <xf numFmtId="0" fontId="0" fillId="2" borderId="107" xfId="0" applyFill="1" applyBorder="1" applyAlignment="1">
      <alignment horizontal="left" vertical="top"/>
    </xf>
    <xf numFmtId="0" fontId="6" fillId="7" borderId="0" xfId="0" applyFont="1" applyFill="1" applyBorder="1" applyAlignment="1">
      <alignment horizontal="center" vertical="top" wrapText="1"/>
    </xf>
    <xf numFmtId="0" fontId="6" fillId="7" borderId="25" xfId="0" applyFont="1" applyFill="1" applyBorder="1" applyAlignment="1">
      <alignment horizontal="center" vertical="top" wrapText="1"/>
    </xf>
    <xf numFmtId="0" fontId="16" fillId="2" borderId="1" xfId="0" applyFont="1" applyFill="1" applyBorder="1" applyAlignment="1">
      <alignment horizontal="left" vertical="top" wrapText="1"/>
    </xf>
    <xf numFmtId="0" fontId="16" fillId="2" borderId="2" xfId="0" applyFont="1" applyFill="1" applyBorder="1" applyAlignment="1">
      <alignment horizontal="left" vertical="top" wrapText="1"/>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3" fillId="2" borderId="11"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12"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13"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12"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0" xfId="0" applyFont="1" applyFill="1" applyBorder="1" applyAlignment="1">
      <alignment horizontal="center" vertical="top" wrapText="1"/>
    </xf>
    <xf numFmtId="0" fontId="6" fillId="2" borderId="0" xfId="0" applyFont="1" applyFill="1" applyBorder="1" applyAlignment="1">
      <alignment horizontal="left" vertical="top"/>
    </xf>
    <xf numFmtId="0" fontId="17" fillId="2" borderId="0" xfId="0" applyFont="1" applyFill="1" applyBorder="1" applyAlignment="1">
      <alignment horizontal="left" vertical="top" wrapText="1"/>
    </xf>
    <xf numFmtId="0" fontId="25" fillId="0" borderId="33" xfId="1" applyFont="1" applyBorder="1" applyAlignment="1" applyProtection="1">
      <alignment horizontal="center" vertical="center" wrapText="1"/>
    </xf>
    <xf numFmtId="0" fontId="25" fillId="0" borderId="34" xfId="1" applyFont="1" applyBorder="1" applyAlignment="1" applyProtection="1">
      <alignment horizontal="center" vertical="center" wrapText="1"/>
    </xf>
    <xf numFmtId="0" fontId="25" fillId="0" borderId="35" xfId="1" applyFont="1" applyBorder="1" applyAlignment="1" applyProtection="1">
      <alignment horizontal="center" vertical="center" wrapText="1"/>
    </xf>
    <xf numFmtId="0" fontId="24" fillId="5" borderId="33" xfId="1" applyFont="1" applyFill="1" applyBorder="1" applyAlignment="1" applyProtection="1">
      <alignment horizontal="center"/>
    </xf>
    <xf numFmtId="0" fontId="24" fillId="5" borderId="34" xfId="1" applyFont="1" applyFill="1" applyBorder="1" applyAlignment="1" applyProtection="1">
      <alignment horizontal="center"/>
    </xf>
    <xf numFmtId="0" fontId="24" fillId="5" borderId="35" xfId="1" applyFont="1" applyFill="1" applyBorder="1" applyAlignment="1" applyProtection="1">
      <alignment horizontal="center"/>
    </xf>
    <xf numFmtId="0" fontId="24" fillId="5" borderId="33" xfId="1" applyFont="1" applyFill="1" applyBorder="1" applyAlignment="1" applyProtection="1">
      <alignment horizontal="center" wrapText="1"/>
    </xf>
    <xf numFmtId="0" fontId="24" fillId="5" borderId="34" xfId="1" applyFont="1" applyFill="1" applyBorder="1" applyAlignment="1" applyProtection="1">
      <alignment horizontal="center" wrapText="1"/>
    </xf>
    <xf numFmtId="0" fontId="24" fillId="5" borderId="35" xfId="1" applyFont="1" applyFill="1" applyBorder="1" applyAlignment="1" applyProtection="1">
      <alignment horizontal="center" wrapText="1"/>
    </xf>
    <xf numFmtId="0" fontId="24" fillId="0" borderId="37" xfId="1" applyFont="1" applyBorder="1" applyAlignment="1" applyProtection="1"/>
    <xf numFmtId="0" fontId="24" fillId="0" borderId="38" xfId="1" applyFont="1" applyBorder="1" applyAlignment="1" applyProtection="1"/>
    <xf numFmtId="0" fontId="24" fillId="0" borderId="39" xfId="2" applyNumberFormat="1" applyFont="1" applyBorder="1" applyAlignment="1" applyProtection="1"/>
    <xf numFmtId="0" fontId="24" fillId="0" borderId="37" xfId="2" applyNumberFormat="1" applyFont="1" applyBorder="1" applyAlignment="1" applyProtection="1"/>
    <xf numFmtId="0" fontId="5" fillId="0" borderId="43" xfId="1" applyFont="1" applyBorder="1" applyAlignment="1" applyProtection="1"/>
    <xf numFmtId="0" fontId="5" fillId="0" borderId="44" xfId="1" applyFont="1" applyBorder="1" applyAlignment="1" applyProtection="1"/>
    <xf numFmtId="14" fontId="5" fillId="0" borderId="45" xfId="1" applyNumberFormat="1" applyFont="1" applyBorder="1" applyAlignment="1" applyProtection="1">
      <protection locked="0"/>
    </xf>
    <xf numFmtId="14" fontId="5" fillId="0" borderId="43" xfId="1" applyNumberFormat="1" applyFont="1" applyBorder="1" applyAlignment="1" applyProtection="1">
      <protection locked="0"/>
    </xf>
    <xf numFmtId="0" fontId="5" fillId="0" borderId="68" xfId="1" applyFont="1" applyBorder="1" applyAlignment="1" applyProtection="1"/>
    <xf numFmtId="0" fontId="5" fillId="0" borderId="48" xfId="1" applyFont="1" applyBorder="1" applyAlignment="1" applyProtection="1"/>
    <xf numFmtId="0" fontId="5" fillId="0" borderId="49" xfId="1" applyFont="1" applyBorder="1" applyAlignment="1" applyProtection="1"/>
    <xf numFmtId="0" fontId="5" fillId="0" borderId="50" xfId="1" applyFont="1" applyBorder="1" applyAlignment="1" applyProtection="1"/>
    <xf numFmtId="14" fontId="5" fillId="0" borderId="49" xfId="1" applyNumberFormat="1" applyFont="1" applyBorder="1" applyAlignment="1" applyProtection="1"/>
    <xf numFmtId="14" fontId="5" fillId="0" borderId="43" xfId="1" applyNumberFormat="1" applyFont="1" applyBorder="1" applyAlignment="1" applyProtection="1"/>
    <xf numFmtId="0" fontId="5" fillId="0" borderId="46" xfId="1" applyFont="1" applyBorder="1" applyAlignment="1" applyProtection="1"/>
    <xf numFmtId="0" fontId="5" fillId="0" borderId="47" xfId="1" applyFont="1" applyBorder="1" applyAlignment="1" applyProtection="1"/>
    <xf numFmtId="0" fontId="5" fillId="0" borderId="51" xfId="1" applyFont="1" applyBorder="1" applyAlignment="1" applyProtection="1"/>
    <xf numFmtId="0" fontId="5" fillId="0" borderId="52" xfId="1" applyFont="1" applyBorder="1" applyAlignment="1" applyProtection="1"/>
    <xf numFmtId="0" fontId="4" fillId="0" borderId="48" xfId="1" applyFont="1" applyBorder="1" applyAlignment="1" applyProtection="1">
      <alignment horizontal="center"/>
    </xf>
    <xf numFmtId="0" fontId="5" fillId="0" borderId="49" xfId="1" applyFont="1" applyBorder="1" applyAlignment="1" applyProtection="1">
      <alignment horizontal="center"/>
    </xf>
    <xf numFmtId="0" fontId="5" fillId="0" borderId="56" xfId="1" applyFont="1" applyBorder="1" applyAlignment="1" applyProtection="1"/>
    <xf numFmtId="0" fontId="5" fillId="0" borderId="57" xfId="1" applyFont="1" applyBorder="1" applyAlignment="1" applyProtection="1"/>
    <xf numFmtId="0" fontId="27" fillId="5" borderId="80" xfId="1" applyFont="1" applyFill="1" applyBorder="1" applyAlignment="1" applyProtection="1">
      <alignment horizontal="center" vertical="center" wrapText="1"/>
    </xf>
    <xf numFmtId="0" fontId="27" fillId="5" borderId="79" xfId="1" applyFont="1" applyFill="1" applyBorder="1" applyAlignment="1" applyProtection="1">
      <alignment horizontal="center" vertical="center" wrapText="1"/>
    </xf>
    <xf numFmtId="0" fontId="5" fillId="0" borderId="55" xfId="1" applyFont="1" applyBorder="1" applyAlignment="1" applyProtection="1"/>
    <xf numFmtId="0" fontId="5" fillId="0" borderId="54" xfId="1" applyFont="1" applyBorder="1" applyAlignment="1" applyProtection="1"/>
    <xf numFmtId="0" fontId="5" fillId="0" borderId="0" xfId="1" applyFont="1" applyBorder="1" applyAlignment="1" applyProtection="1"/>
    <xf numFmtId="0" fontId="5" fillId="0" borderId="69" xfId="1" applyFont="1" applyBorder="1" applyAlignment="1" applyProtection="1"/>
    <xf numFmtId="0" fontId="5" fillId="0" borderId="0" xfId="1" applyFont="1" applyAlignment="1" applyProtection="1">
      <alignment horizontal="left" vertical="center" wrapText="1"/>
    </xf>
    <xf numFmtId="0" fontId="24" fillId="5" borderId="62" xfId="1" applyFont="1" applyFill="1" applyBorder="1" applyAlignment="1" applyProtection="1">
      <alignment horizontal="center"/>
    </xf>
    <xf numFmtId="0" fontId="24" fillId="5" borderId="36" xfId="1" applyFont="1" applyFill="1" applyBorder="1" applyAlignment="1" applyProtection="1">
      <alignment horizontal="center"/>
    </xf>
    <xf numFmtId="0" fontId="24" fillId="5" borderId="42" xfId="1" applyFont="1" applyFill="1" applyBorder="1" applyAlignment="1" applyProtection="1">
      <alignment horizontal="center"/>
    </xf>
    <xf numFmtId="0" fontId="5" fillId="0" borderId="38" xfId="1" applyFont="1" applyBorder="1" applyAlignment="1" applyProtection="1"/>
    <xf numFmtId="0" fontId="5" fillId="0" borderId="40" xfId="1" applyFont="1" applyBorder="1" applyAlignment="1" applyProtection="1"/>
    <xf numFmtId="0" fontId="5" fillId="0" borderId="63" xfId="1" applyFont="1" applyBorder="1" applyAlignment="1" applyProtection="1"/>
    <xf numFmtId="0" fontId="5" fillId="0" borderId="64" xfId="1" applyFont="1" applyBorder="1" applyAlignment="1" applyProtection="1"/>
    <xf numFmtId="14" fontId="5" fillId="0" borderId="65" xfId="1" applyNumberFormat="1" applyFont="1" applyBorder="1" applyAlignment="1" applyProtection="1"/>
    <xf numFmtId="14" fontId="5" fillId="0" borderId="66" xfId="1" applyNumberFormat="1" applyFont="1" applyBorder="1" applyAlignment="1" applyProtection="1"/>
    <xf numFmtId="0" fontId="23" fillId="0" borderId="44" xfId="1" applyFont="1" applyBorder="1" applyAlignment="1" applyProtection="1">
      <alignment horizontal="left" vertical="center" wrapText="1"/>
    </xf>
    <xf numFmtId="0" fontId="23" fillId="0" borderId="68" xfId="1" applyFont="1" applyBorder="1" applyAlignment="1" applyProtection="1">
      <alignment horizontal="left" vertical="center" wrapText="1"/>
    </xf>
    <xf numFmtId="0" fontId="23" fillId="0" borderId="49" xfId="1" applyFont="1" applyBorder="1" applyAlignment="1" applyProtection="1">
      <alignment horizontal="left" vertical="center" wrapText="1"/>
    </xf>
    <xf numFmtId="0" fontId="30" fillId="0" borderId="44" xfId="1" applyFont="1" applyBorder="1" applyAlignment="1" applyProtection="1">
      <alignment horizontal="left" vertical="center" wrapText="1"/>
    </xf>
    <xf numFmtId="0" fontId="30" fillId="0" borderId="68" xfId="1" applyFont="1" applyBorder="1" applyAlignment="1" applyProtection="1">
      <alignment horizontal="left" vertical="center" wrapText="1"/>
    </xf>
    <xf numFmtId="0" fontId="30" fillId="0" borderId="49" xfId="1" applyFont="1" applyBorder="1" applyAlignment="1" applyProtection="1">
      <alignment horizontal="left" vertical="center" wrapText="1"/>
    </xf>
    <xf numFmtId="0" fontId="27" fillId="5" borderId="62" xfId="1" applyFont="1" applyFill="1" applyBorder="1" applyAlignment="1" applyProtection="1">
      <alignment horizontal="center" vertical="center" wrapText="1"/>
    </xf>
    <xf numFmtId="0" fontId="27" fillId="5" borderId="36" xfId="1" applyFont="1" applyFill="1" applyBorder="1" applyAlignment="1" applyProtection="1">
      <alignment horizontal="center" vertical="center" wrapText="1"/>
    </xf>
    <xf numFmtId="0" fontId="27" fillId="5" borderId="59" xfId="1" applyFont="1" applyFill="1" applyBorder="1" applyAlignment="1" applyProtection="1">
      <alignment horizontal="left" vertical="center" wrapText="1"/>
    </xf>
    <xf numFmtId="0" fontId="27" fillId="5" borderId="32" xfId="1" applyFont="1" applyFill="1" applyBorder="1" applyAlignment="1" applyProtection="1">
      <alignment horizontal="left" vertical="center" wrapText="1"/>
    </xf>
    <xf numFmtId="0" fontId="4" fillId="0" borderId="48" xfId="1" applyFont="1" applyBorder="1" applyAlignment="1" applyProtection="1"/>
    <xf numFmtId="0" fontId="5" fillId="0" borderId="65" xfId="1" applyFont="1" applyBorder="1" applyAlignment="1" applyProtection="1"/>
    <xf numFmtId="0" fontId="5" fillId="0" borderId="66" xfId="1" applyFont="1" applyBorder="1" applyAlignment="1" applyProtection="1"/>
    <xf numFmtId="0" fontId="5" fillId="0" borderId="70" xfId="1" applyFont="1" applyBorder="1" applyAlignment="1" applyProtection="1"/>
    <xf numFmtId="0" fontId="5" fillId="0" borderId="71" xfId="1" applyFont="1" applyBorder="1" applyAlignment="1" applyProtection="1"/>
    <xf numFmtId="14" fontId="5" fillId="0" borderId="72" xfId="1" applyNumberFormat="1" applyFont="1" applyBorder="1" applyAlignment="1" applyProtection="1"/>
    <xf numFmtId="14" fontId="5" fillId="0" borderId="58" xfId="1" applyNumberFormat="1" applyFont="1" applyBorder="1" applyAlignment="1" applyProtection="1"/>
    <xf numFmtId="0" fontId="28" fillId="0" borderId="62" xfId="1" applyFont="1" applyBorder="1" applyAlignment="1" applyProtection="1">
      <alignment horizontal="left" vertical="center" wrapText="1"/>
    </xf>
    <xf numFmtId="0" fontId="28" fillId="0" borderId="36" xfId="1" applyFont="1" applyBorder="1" applyAlignment="1" applyProtection="1">
      <alignment horizontal="left" vertical="center" wrapText="1"/>
    </xf>
    <xf numFmtId="0" fontId="28" fillId="0" borderId="42" xfId="1" applyFont="1" applyBorder="1" applyAlignment="1" applyProtection="1">
      <alignment horizontal="left" vertical="center" wrapText="1"/>
    </xf>
    <xf numFmtId="0" fontId="29" fillId="0" borderId="44" xfId="1" applyFont="1" applyBorder="1" applyAlignment="1" applyProtection="1">
      <alignment horizontal="left" vertical="center" wrapText="1"/>
    </xf>
    <xf numFmtId="0" fontId="29" fillId="0" borderId="68" xfId="1" applyFont="1" applyBorder="1" applyAlignment="1" applyProtection="1">
      <alignment horizontal="left" vertical="center" wrapText="1"/>
    </xf>
    <xf numFmtId="0" fontId="29" fillId="0" borderId="49" xfId="1" applyFont="1" applyBorder="1" applyAlignment="1" applyProtection="1">
      <alignment horizontal="left" vertical="center" wrapText="1"/>
    </xf>
    <xf numFmtId="14" fontId="5" fillId="0" borderId="83" xfId="1" applyNumberFormat="1" applyFont="1" applyBorder="1" applyAlignment="1" applyProtection="1"/>
    <xf numFmtId="0" fontId="5" fillId="0" borderId="73" xfId="1" applyFont="1" applyBorder="1" applyAlignment="1" applyProtection="1"/>
    <xf numFmtId="0" fontId="5" fillId="0" borderId="74" xfId="1" applyFont="1" applyBorder="1" applyAlignment="1" applyProtection="1"/>
    <xf numFmtId="14" fontId="25" fillId="0" borderId="0" xfId="1" applyNumberFormat="1" applyFont="1" applyBorder="1" applyAlignment="1" applyProtection="1">
      <alignment horizontal="left"/>
    </xf>
    <xf numFmtId="0" fontId="27" fillId="0" borderId="56" xfId="1" applyFont="1" applyBorder="1" applyAlignment="1" applyProtection="1"/>
    <xf numFmtId="0" fontId="27" fillId="0" borderId="70" xfId="1" applyFont="1" applyBorder="1" applyAlignment="1" applyProtection="1"/>
    <xf numFmtId="0" fontId="23" fillId="0" borderId="60" xfId="1" applyFont="1" applyBorder="1" applyAlignment="1" applyProtection="1"/>
    <xf numFmtId="0" fontId="23" fillId="0" borderId="32" xfId="1" applyFont="1" applyBorder="1" applyAlignment="1" applyProtection="1"/>
    <xf numFmtId="0" fontId="23" fillId="0" borderId="61" xfId="1" applyFont="1" applyBorder="1" applyAlignment="1" applyProtection="1"/>
    <xf numFmtId="0" fontId="5" fillId="0" borderId="60" xfId="1" applyFont="1" applyBorder="1" applyAlignment="1" applyProtection="1"/>
    <xf numFmtId="0" fontId="5" fillId="0" borderId="61" xfId="1" applyFont="1" applyBorder="1" applyAlignment="1" applyProtection="1"/>
    <xf numFmtId="0" fontId="5" fillId="0" borderId="76" xfId="1" applyFont="1" applyBorder="1" applyAlignment="1" applyProtection="1"/>
    <xf numFmtId="0" fontId="4" fillId="0" borderId="37" xfId="1" applyFont="1" applyBorder="1" applyAlignment="1" applyProtection="1"/>
    <xf numFmtId="0" fontId="5" fillId="0" borderId="41" xfId="1" applyFont="1" applyBorder="1" applyAlignment="1" applyProtection="1"/>
    <xf numFmtId="0" fontId="5" fillId="0" borderId="36" xfId="1" applyFont="1" applyBorder="1" applyAlignment="1" applyProtection="1"/>
    <xf numFmtId="0" fontId="5" fillId="0" borderId="42" xfId="1" applyFont="1" applyBorder="1" applyAlignment="1" applyProtection="1"/>
    <xf numFmtId="14" fontId="5" fillId="0" borderId="73" xfId="1" applyNumberFormat="1" applyFont="1" applyBorder="1" applyAlignment="1" applyProtection="1"/>
    <xf numFmtId="14" fontId="5" fillId="0" borderId="0" xfId="1" applyNumberFormat="1" applyFont="1" applyBorder="1" applyAlignment="1" applyProtection="1"/>
    <xf numFmtId="14" fontId="5" fillId="0" borderId="74" xfId="1" applyNumberFormat="1" applyFont="1" applyBorder="1" applyAlignment="1" applyProtection="1"/>
    <xf numFmtId="0" fontId="5" fillId="0" borderId="53" xfId="1" applyFont="1" applyBorder="1" applyAlignment="1" applyProtection="1"/>
    <xf numFmtId="0" fontId="5" fillId="0" borderId="80" xfId="1" applyFont="1" applyBorder="1" applyAlignment="1" applyProtection="1">
      <alignment horizontal="center" vertical="center"/>
    </xf>
    <xf numFmtId="0" fontId="5" fillId="0" borderId="53" xfId="1" applyFont="1" applyBorder="1" applyAlignment="1" applyProtection="1">
      <alignment horizontal="center" vertical="center"/>
    </xf>
    <xf numFmtId="0" fontId="5" fillId="0" borderId="62" xfId="1" applyFont="1" applyBorder="1" applyAlignment="1" applyProtection="1">
      <alignment horizontal="center" vertical="center" wrapText="1"/>
    </xf>
    <xf numFmtId="0" fontId="5" fillId="0" borderId="36" xfId="1" applyFont="1" applyBorder="1" applyAlignment="1" applyProtection="1">
      <alignment horizontal="center" vertical="center" wrapText="1"/>
    </xf>
    <xf numFmtId="0" fontId="5" fillId="0" borderId="42" xfId="1" applyFont="1" applyBorder="1" applyAlignment="1" applyProtection="1">
      <alignment horizontal="center" vertical="center" wrapText="1"/>
    </xf>
    <xf numFmtId="0" fontId="5" fillId="0" borderId="77" xfId="1" applyFont="1" applyBorder="1" applyAlignment="1" applyProtection="1">
      <alignment horizontal="center" vertical="center" wrapText="1"/>
    </xf>
    <xf numFmtId="0" fontId="5" fillId="0" borderId="78" xfId="1" applyFont="1" applyBorder="1" applyAlignment="1" applyProtection="1">
      <alignment horizontal="center" vertical="center" wrapText="1"/>
    </xf>
    <xf numFmtId="0" fontId="5" fillId="0" borderId="66" xfId="1" applyFont="1" applyBorder="1" applyAlignment="1" applyProtection="1">
      <alignment horizontal="center" vertical="center" wrapText="1"/>
    </xf>
    <xf numFmtId="0" fontId="5" fillId="0" borderId="70" xfId="1" applyFont="1" applyBorder="1" applyAlignment="1" applyProtection="1">
      <alignment horizontal="center" vertical="center"/>
    </xf>
    <xf numFmtId="0" fontId="5" fillId="0" borderId="72" xfId="1" applyFont="1" applyBorder="1" applyAlignment="1" applyProtection="1">
      <alignment horizontal="center" vertical="center"/>
    </xf>
    <xf numFmtId="0" fontId="5" fillId="0" borderId="58" xfId="1" applyFont="1" applyBorder="1" applyAlignment="1" applyProtection="1">
      <alignment horizontal="center" vertical="center"/>
    </xf>
    <xf numFmtId="0" fontId="27" fillId="0" borderId="0" xfId="1" applyFont="1" applyBorder="1" applyAlignment="1" applyProtection="1">
      <alignment horizontal="center" vertical="center" wrapText="1"/>
    </xf>
    <xf numFmtId="0" fontId="42" fillId="0" borderId="44" xfId="1" applyFont="1" applyBorder="1" applyAlignment="1" applyProtection="1">
      <alignment horizontal="left" vertical="center" wrapText="1"/>
    </xf>
    <xf numFmtId="0" fontId="27" fillId="0" borderId="68" xfId="1" applyFont="1" applyBorder="1" applyAlignment="1" applyProtection="1">
      <alignment horizontal="left" vertical="center" wrapText="1"/>
    </xf>
    <xf numFmtId="0" fontId="27" fillId="0" borderId="49" xfId="1" applyFont="1" applyBorder="1" applyAlignment="1" applyProtection="1">
      <alignment horizontal="left" vertical="center" wrapText="1"/>
    </xf>
    <xf numFmtId="0" fontId="27" fillId="0" borderId="46" xfId="1" applyFont="1" applyBorder="1" applyAlignment="1" applyProtection="1">
      <alignment horizontal="left" vertical="center" wrapText="1"/>
    </xf>
    <xf numFmtId="0" fontId="27" fillId="0" borderId="47" xfId="1" applyFont="1" applyBorder="1" applyAlignment="1" applyProtection="1">
      <alignment horizontal="left" vertical="center" wrapText="1"/>
    </xf>
    <xf numFmtId="0" fontId="27" fillId="0" borderId="52" xfId="1" applyFont="1" applyBorder="1" applyAlignment="1" applyProtection="1">
      <alignment horizontal="left" vertical="center" wrapText="1"/>
    </xf>
    <xf numFmtId="0" fontId="23" fillId="0" borderId="54" xfId="1" applyFont="1" applyBorder="1" applyAlignment="1" applyProtection="1">
      <alignment horizontal="left" vertical="center"/>
    </xf>
    <xf numFmtId="0" fontId="23" fillId="0" borderId="0" xfId="1" applyFont="1" applyBorder="1" applyAlignment="1" applyProtection="1">
      <alignment horizontal="left" vertical="center"/>
    </xf>
    <xf numFmtId="0" fontId="23" fillId="0" borderId="74" xfId="1" applyFont="1" applyBorder="1" applyAlignment="1" applyProtection="1">
      <alignment horizontal="left" vertical="center"/>
    </xf>
    <xf numFmtId="0" fontId="24" fillId="5" borderId="33" xfId="1" applyFont="1" applyFill="1" applyBorder="1" applyAlignment="1" applyProtection="1">
      <alignment horizontal="center" vertical="center"/>
    </xf>
    <xf numFmtId="0" fontId="24" fillId="5" borderId="34" xfId="1" applyFont="1" applyFill="1" applyBorder="1" applyAlignment="1" applyProtection="1">
      <alignment horizontal="center" vertical="center"/>
    </xf>
    <xf numFmtId="0" fontId="24" fillId="5" borderId="35" xfId="1" applyFont="1" applyFill="1" applyBorder="1" applyAlignment="1" applyProtection="1">
      <alignment horizontal="center" vertical="center"/>
    </xf>
    <xf numFmtId="0" fontId="31" fillId="0" borderId="54" xfId="1" applyFont="1" applyBorder="1" applyAlignment="1" applyProtection="1">
      <alignment horizontal="left" vertical="center" wrapText="1"/>
    </xf>
    <xf numFmtId="0" fontId="31" fillId="0" borderId="0" xfId="1" applyFont="1" applyBorder="1" applyAlignment="1" applyProtection="1">
      <alignment horizontal="left" vertical="center" wrapText="1"/>
    </xf>
    <xf numFmtId="0" fontId="31" fillId="0" borderId="74" xfId="1" applyFont="1" applyBorder="1" applyAlignment="1" applyProtection="1">
      <alignment horizontal="left" vertical="center" wrapText="1"/>
    </xf>
    <xf numFmtId="14" fontId="5" fillId="0" borderId="67" xfId="1" applyNumberFormat="1" applyFont="1" applyBorder="1" applyAlignment="1" applyProtection="1"/>
    <xf numFmtId="0" fontId="5" fillId="0" borderId="72" xfId="1" applyFont="1" applyBorder="1" applyAlignment="1" applyProtection="1"/>
    <xf numFmtId="0" fontId="5" fillId="0" borderId="82" xfId="1" applyFont="1" applyBorder="1" applyAlignment="1" applyProtection="1"/>
    <xf numFmtId="0" fontId="5" fillId="0" borderId="58" xfId="1" applyFont="1" applyBorder="1" applyAlignment="1" applyProtection="1"/>
    <xf numFmtId="0" fontId="4" fillId="0" borderId="58" xfId="1" applyFont="1" applyBorder="1" applyAlignment="1" applyProtection="1"/>
    <xf numFmtId="0" fontId="2" fillId="0" borderId="75" xfId="1" applyFont="1" applyBorder="1" applyAlignment="1">
      <alignment horizontal="center" vertical="center" wrapText="1"/>
    </xf>
    <xf numFmtId="0" fontId="3" fillId="0" borderId="75" xfId="1" applyFont="1" applyBorder="1" applyAlignment="1">
      <alignment horizontal="center" vertical="center" wrapText="1"/>
    </xf>
    <xf numFmtId="0" fontId="36" fillId="0" borderId="0" xfId="1" applyFont="1" applyAlignment="1">
      <alignment horizontal="left" vertical="center" wrapText="1"/>
    </xf>
    <xf numFmtId="0" fontId="50" fillId="0" borderId="54" xfId="1" applyFont="1" applyBorder="1" applyAlignment="1">
      <alignment horizontal="left" vertical="center" wrapText="1"/>
    </xf>
    <xf numFmtId="0" fontId="50" fillId="0" borderId="0" xfId="1" applyFont="1" applyBorder="1" applyAlignment="1">
      <alignment horizontal="left" vertical="center" wrapText="1"/>
    </xf>
    <xf numFmtId="0" fontId="50" fillId="0" borderId="74" xfId="1" applyFont="1" applyBorder="1" applyAlignment="1">
      <alignment horizontal="left" vertical="center" wrapText="1"/>
    </xf>
    <xf numFmtId="0" fontId="3" fillId="0" borderId="54" xfId="1" applyFont="1" applyBorder="1" applyAlignment="1">
      <alignment horizontal="left" vertical="center" wrapText="1"/>
    </xf>
    <xf numFmtId="0" fontId="3" fillId="0" borderId="0" xfId="1" applyFont="1" applyBorder="1" applyAlignment="1">
      <alignment horizontal="left" vertical="center" wrapText="1"/>
    </xf>
    <xf numFmtId="0" fontId="3" fillId="0" borderId="74" xfId="1" applyFont="1" applyBorder="1" applyAlignment="1">
      <alignment horizontal="left" vertical="center" wrapText="1"/>
    </xf>
    <xf numFmtId="0" fontId="50" fillId="0" borderId="75" xfId="1" applyFont="1" applyBorder="1" applyAlignment="1">
      <alignment horizontal="left" vertical="center" wrapText="1"/>
    </xf>
    <xf numFmtId="0" fontId="50" fillId="0" borderId="81" xfId="1" applyFont="1" applyBorder="1" applyAlignment="1">
      <alignment horizontal="left" vertical="center" wrapText="1"/>
    </xf>
    <xf numFmtId="0" fontId="2" fillId="0" borderId="75" xfId="1" applyFont="1" applyBorder="1" applyAlignment="1">
      <alignment horizontal="left" vertical="center" wrapText="1"/>
    </xf>
    <xf numFmtId="0" fontId="3" fillId="0" borderId="75" xfId="1" applyFont="1" applyBorder="1" applyAlignment="1">
      <alignment horizontal="left" vertical="center" wrapText="1"/>
    </xf>
    <xf numFmtId="0" fontId="3" fillId="0" borderId="33" xfId="1" applyFont="1" applyBorder="1" applyAlignment="1">
      <alignment horizontal="center" vertical="center" wrapText="1"/>
    </xf>
    <xf numFmtId="0" fontId="36" fillId="0" borderId="0" xfId="1" applyFont="1" applyAlignment="1">
      <alignment vertical="center" wrapText="1"/>
    </xf>
    <xf numFmtId="0" fontId="24" fillId="0" borderId="75" xfId="1" applyFont="1" applyBorder="1" applyAlignment="1">
      <alignment horizontal="center" vertical="center" wrapText="1"/>
    </xf>
    <xf numFmtId="0" fontId="36" fillId="0" borderId="0" xfId="1" applyFont="1" applyAlignment="1">
      <alignment horizontal="left" vertical="center"/>
    </xf>
    <xf numFmtId="0" fontId="3" fillId="0" borderId="0" xfId="1" applyFont="1" applyAlignment="1">
      <alignment horizontal="left" vertical="center" wrapText="1"/>
    </xf>
    <xf numFmtId="0" fontId="3" fillId="0" borderId="0" xfId="1" applyFont="1" applyAlignment="1">
      <alignment horizontal="left" vertical="center"/>
    </xf>
    <xf numFmtId="0" fontId="39" fillId="0" borderId="0" xfId="1" applyFont="1" applyAlignment="1">
      <alignment horizontal="left" vertical="center" wrapText="1"/>
    </xf>
    <xf numFmtId="0" fontId="46" fillId="0" borderId="0" xfId="1" applyFont="1" applyAlignment="1">
      <alignment horizontal="center" vertical="center"/>
    </xf>
    <xf numFmtId="0" fontId="44" fillId="2" borderId="84" xfId="0" applyFont="1" applyFill="1" applyBorder="1" applyAlignment="1">
      <alignment horizontal="center" vertical="top" wrapText="1"/>
    </xf>
    <xf numFmtId="0" fontId="44" fillId="2" borderId="0" xfId="0" applyFont="1" applyFill="1" applyBorder="1" applyAlignment="1">
      <alignment horizontal="center" vertical="top" wrapText="1"/>
    </xf>
    <xf numFmtId="0" fontId="44" fillId="2" borderId="85" xfId="0" applyFont="1" applyFill="1" applyBorder="1" applyAlignment="1">
      <alignment horizontal="center" vertical="top"/>
    </xf>
    <xf numFmtId="0" fontId="45" fillId="2" borderId="84" xfId="0" applyFont="1" applyFill="1" applyBorder="1" applyAlignment="1">
      <alignment horizontal="center" vertical="top" wrapText="1"/>
    </xf>
    <xf numFmtId="0" fontId="45" fillId="2" borderId="0" xfId="0" applyFont="1" applyFill="1" applyBorder="1" applyAlignment="1">
      <alignment horizontal="center" vertical="top" wrapText="1"/>
    </xf>
    <xf numFmtId="0" fontId="45" fillId="2" borderId="85" xfId="0" applyFont="1" applyFill="1" applyBorder="1" applyAlignment="1">
      <alignment horizontal="center" vertical="top" wrapText="1"/>
    </xf>
    <xf numFmtId="14" fontId="36" fillId="0" borderId="0" xfId="1" applyNumberFormat="1" applyFont="1" applyAlignment="1">
      <alignment horizontal="left" vertical="center"/>
    </xf>
    <xf numFmtId="0" fontId="36" fillId="0" borderId="0" xfId="1" applyFont="1" applyAlignment="1">
      <alignment horizontal="center" vertical="center"/>
    </xf>
    <xf numFmtId="0" fontId="40" fillId="0" borderId="0" xfId="1" applyFont="1" applyAlignment="1">
      <alignment horizontal="center" vertical="center"/>
    </xf>
    <xf numFmtId="0" fontId="50" fillId="0" borderId="79" xfId="1" applyFont="1" applyBorder="1" applyAlignment="1">
      <alignment horizontal="left" vertical="center" wrapText="1"/>
    </xf>
    <xf numFmtId="0" fontId="50" fillId="0" borderId="33" xfId="1" applyFont="1" applyBorder="1" applyAlignment="1">
      <alignment horizontal="left" vertical="center" wrapText="1"/>
    </xf>
    <xf numFmtId="0" fontId="50" fillId="0" borderId="34" xfId="1" applyFont="1" applyBorder="1" applyAlignment="1">
      <alignment horizontal="left" vertical="center" wrapText="1"/>
    </xf>
    <xf numFmtId="0" fontId="50" fillId="0" borderId="35" xfId="1" applyFont="1" applyBorder="1" applyAlignment="1">
      <alignment horizontal="left" vertical="center" wrapText="1"/>
    </xf>
    <xf numFmtId="0" fontId="2" fillId="0" borderId="0" xfId="1" applyFont="1" applyBorder="1" applyAlignment="1">
      <alignment vertical="top" wrapText="1"/>
    </xf>
    <xf numFmtId="0" fontId="3" fillId="0" borderId="0" xfId="1" applyFont="1" applyBorder="1" applyAlignment="1">
      <alignment vertical="top" wrapText="1"/>
    </xf>
    <xf numFmtId="0" fontId="27" fillId="0" borderId="33" xfId="1" applyFont="1" applyBorder="1" applyAlignment="1">
      <alignment horizontal="center" vertical="center" wrapText="1"/>
    </xf>
    <xf numFmtId="0" fontId="27" fillId="0" borderId="35" xfId="1" applyFont="1" applyBorder="1" applyAlignment="1">
      <alignment horizontal="center" vertical="center" wrapText="1"/>
    </xf>
    <xf numFmtId="0" fontId="27" fillId="0" borderId="0" xfId="1" applyFont="1" applyBorder="1" applyAlignment="1">
      <alignment vertical="top" wrapText="1"/>
    </xf>
    <xf numFmtId="0" fontId="3" fillId="0" borderId="59" xfId="1" applyFont="1" applyBorder="1" applyAlignment="1">
      <alignment horizontal="left" vertical="center" wrapText="1"/>
    </xf>
    <xf numFmtId="0" fontId="3" fillId="0" borderId="32" xfId="1" applyFont="1" applyBorder="1" applyAlignment="1">
      <alignment horizontal="left" vertical="center" wrapText="1"/>
    </xf>
    <xf numFmtId="0" fontId="3" fillId="0" borderId="61" xfId="1" applyFont="1" applyBorder="1" applyAlignment="1">
      <alignment horizontal="left" vertical="center" wrapText="1"/>
    </xf>
    <xf numFmtId="0" fontId="50" fillId="0" borderId="80" xfId="1" applyFont="1" applyBorder="1" applyAlignment="1">
      <alignment horizontal="left" vertical="center" wrapText="1"/>
    </xf>
    <xf numFmtId="0" fontId="48" fillId="2" borderId="0" xfId="0" applyFont="1" applyFill="1" applyBorder="1" applyAlignment="1">
      <alignment horizontal="center" vertical="top"/>
    </xf>
    <xf numFmtId="2" fontId="0" fillId="2" borderId="0" xfId="0" applyNumberFormat="1" applyFill="1" applyBorder="1" applyAlignment="1">
      <alignment horizontal="center" vertical="top"/>
    </xf>
    <xf numFmtId="2" fontId="0" fillId="2" borderId="25" xfId="0" applyNumberFormat="1" applyFill="1" applyBorder="1" applyAlignment="1">
      <alignment horizontal="center" vertical="top"/>
    </xf>
    <xf numFmtId="2" fontId="17" fillId="2" borderId="0" xfId="0" applyNumberFormat="1" applyFont="1" applyFill="1" applyBorder="1" applyAlignment="1">
      <alignment horizontal="center" vertical="top"/>
    </xf>
  </cellXfs>
  <cellStyles count="5">
    <cellStyle name="Milliers" xfId="3" builtinId="3"/>
    <cellStyle name="Monétaire" xfId="4" builtinId="4"/>
    <cellStyle name="Monétaire 2" xfId="2"/>
    <cellStyle name="Normal" xfId="0" builtinId="0"/>
    <cellStyle name="Normal 2" xfId="1"/>
  </cellStyles>
  <dxfs count="0"/>
  <tableStyles count="0" defaultTableStyle="TableStyleMedium9" defaultPivotStyle="PivotStyleLight16"/>
  <colors>
    <mruColors>
      <color rgb="FFAFFFFF"/>
      <color rgb="FF4F81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41</xdr:row>
      <xdr:rowOff>352425</xdr:rowOff>
    </xdr:from>
    <xdr:to>
      <xdr:col>6</xdr:col>
      <xdr:colOff>36909</xdr:colOff>
      <xdr:row>45</xdr:row>
      <xdr:rowOff>123825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700" y="8667750"/>
          <a:ext cx="2399109"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28575</xdr:colOff>
      <xdr:row>29</xdr:row>
      <xdr:rowOff>28575</xdr:rowOff>
    </xdr:from>
    <xdr:to>
      <xdr:col>17</xdr:col>
      <xdr:colOff>676275</xdr:colOff>
      <xdr:row>31</xdr:row>
      <xdr:rowOff>218460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1175" y="7524750"/>
          <a:ext cx="2581275" cy="6661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663436</xdr:colOff>
      <xdr:row>38</xdr:row>
      <xdr:rowOff>75787</xdr:rowOff>
    </xdr:from>
    <xdr:to>
      <xdr:col>7</xdr:col>
      <xdr:colOff>195106</xdr:colOff>
      <xdr:row>42</xdr:row>
      <xdr:rowOff>43485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25197" y="5219287"/>
          <a:ext cx="2389170" cy="63030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2:P166"/>
  <sheetViews>
    <sheetView showGridLines="0" showRowColHeaders="0" tabSelected="1" topLeftCell="A8" zoomScaleNormal="100" workbookViewId="0">
      <selection activeCell="C8" sqref="C8"/>
    </sheetView>
  </sheetViews>
  <sheetFormatPr baseColWidth="10" defaultColWidth="9.33203125" defaultRowHeight="12.75" x14ac:dyDescent="0.2"/>
  <cols>
    <col min="1" max="1" width="4.83203125" style="1" customWidth="1"/>
    <col min="2" max="2" width="24.83203125" style="1" customWidth="1"/>
    <col min="3" max="3" width="24" style="1" customWidth="1"/>
    <col min="4" max="4" width="10.83203125" style="1" customWidth="1"/>
    <col min="5" max="5" width="27" style="1" customWidth="1"/>
    <col min="6" max="6" width="29.1640625" style="1" customWidth="1"/>
    <col min="7" max="7" width="5.5" style="1" customWidth="1"/>
    <col min="8" max="8" width="4.33203125" style="1" customWidth="1"/>
    <col min="9" max="9" width="3.33203125" style="1" customWidth="1"/>
    <col min="10" max="10" width="3.33203125" style="93" hidden="1" customWidth="1"/>
    <col min="11" max="11" width="6.6640625" style="93" hidden="1" customWidth="1"/>
    <col min="12" max="12" width="14.33203125" style="93" hidden="1" customWidth="1"/>
    <col min="13" max="13" width="10.33203125" style="93" hidden="1" customWidth="1"/>
    <col min="14" max="14" width="9.33203125" style="93" hidden="1" customWidth="1"/>
    <col min="15" max="15" width="11.83203125" style="93" hidden="1" customWidth="1"/>
    <col min="16" max="16" width="9.33203125" style="93" hidden="1" customWidth="1"/>
    <col min="17" max="16384" width="9.33203125" style="1"/>
  </cols>
  <sheetData>
    <row r="2" spans="2:15" ht="18.75" x14ac:dyDescent="0.2">
      <c r="B2" s="190" t="s">
        <v>148</v>
      </c>
      <c r="C2" s="191"/>
      <c r="D2" s="191"/>
      <c r="E2" s="191"/>
      <c r="F2" s="191"/>
      <c r="G2" s="191"/>
    </row>
    <row r="4" spans="2:15" ht="15" x14ac:dyDescent="0.2">
      <c r="B4" s="1" t="s">
        <v>2</v>
      </c>
    </row>
    <row r="5" spans="2:15" x14ac:dyDescent="0.2">
      <c r="D5" s="6" t="s">
        <v>270</v>
      </c>
      <c r="E5" s="80" t="str">
        <f>"OFPRA"&amp; TEXT(E132,"aaaammjj")&amp;LEFT(E16,10)</f>
        <v>OFPRA19000100…………………………</v>
      </c>
    </row>
    <row r="7" spans="2:15" x14ac:dyDescent="0.2">
      <c r="B7" s="199" t="s">
        <v>3</v>
      </c>
      <c r="C7" s="197"/>
      <c r="D7" s="141"/>
      <c r="E7" s="196" t="s">
        <v>22</v>
      </c>
      <c r="F7" s="197"/>
      <c r="G7" s="198"/>
    </row>
    <row r="8" spans="2:15" x14ac:dyDescent="0.2">
      <c r="B8" s="7" t="s">
        <v>38</v>
      </c>
      <c r="C8" s="140" t="s">
        <v>21</v>
      </c>
      <c r="D8" s="2"/>
      <c r="E8" s="6" t="s">
        <v>293</v>
      </c>
      <c r="F8" s="132" t="s">
        <v>39</v>
      </c>
      <c r="G8" s="2"/>
      <c r="O8" s="104"/>
    </row>
    <row r="9" spans="2:15" x14ac:dyDescent="0.2">
      <c r="B9" s="7" t="s">
        <v>0</v>
      </c>
      <c r="C9" s="132" t="s">
        <v>39</v>
      </c>
      <c r="D9" s="2"/>
      <c r="E9" s="6" t="s">
        <v>24</v>
      </c>
      <c r="F9" s="132" t="s">
        <v>294</v>
      </c>
      <c r="G9" s="2"/>
    </row>
    <row r="10" spans="2:15" x14ac:dyDescent="0.2">
      <c r="B10" s="7" t="s">
        <v>1</v>
      </c>
      <c r="C10" s="132" t="s">
        <v>39</v>
      </c>
      <c r="D10" s="2"/>
      <c r="E10" s="6" t="s">
        <v>295</v>
      </c>
      <c r="F10" s="132" t="s">
        <v>39</v>
      </c>
      <c r="G10" s="2"/>
    </row>
    <row r="11" spans="2:15" x14ac:dyDescent="0.2">
      <c r="B11" s="8" t="s">
        <v>23</v>
      </c>
      <c r="C11" s="139" t="s">
        <v>39</v>
      </c>
      <c r="D11" s="3"/>
      <c r="E11" s="19" t="s">
        <v>296</v>
      </c>
      <c r="F11" s="139" t="s">
        <v>39</v>
      </c>
      <c r="G11" s="3"/>
    </row>
    <row r="14" spans="2:15" x14ac:dyDescent="0.2">
      <c r="B14" s="200" t="s">
        <v>289</v>
      </c>
      <c r="C14" s="198"/>
    </row>
    <row r="15" spans="2:15" x14ac:dyDescent="0.2">
      <c r="B15" s="142" t="s">
        <v>40</v>
      </c>
      <c r="C15" s="133" t="str">
        <f>IF(B15="Autres:","……………………..","")</f>
        <v/>
      </c>
      <c r="D15" s="11"/>
      <c r="E15" s="62" t="s">
        <v>154</v>
      </c>
      <c r="F15" s="82" t="s">
        <v>155</v>
      </c>
      <c r="G15" s="12"/>
    </row>
    <row r="16" spans="2:15" x14ac:dyDescent="0.2">
      <c r="B16" s="13" t="s">
        <v>4</v>
      </c>
      <c r="E16" s="195" t="s">
        <v>134</v>
      </c>
      <c r="F16" s="195"/>
      <c r="G16" s="14"/>
    </row>
    <row r="17" spans="2:7" x14ac:dyDescent="0.2">
      <c r="B17" s="29"/>
      <c r="D17" s="52" t="s">
        <v>130</v>
      </c>
      <c r="E17" s="195" t="s">
        <v>135</v>
      </c>
      <c r="F17" s="195"/>
      <c r="G17" s="14"/>
    </row>
    <row r="18" spans="2:7" x14ac:dyDescent="0.2">
      <c r="B18" s="13" t="s">
        <v>5</v>
      </c>
      <c r="C18" s="195" t="s">
        <v>136</v>
      </c>
      <c r="D18" s="195"/>
      <c r="E18" s="53" t="s">
        <v>131</v>
      </c>
      <c r="F18" s="81" t="s">
        <v>138</v>
      </c>
      <c r="G18" s="14"/>
    </row>
    <row r="19" spans="2:7" x14ac:dyDescent="0.2">
      <c r="B19" s="55" t="s">
        <v>132</v>
      </c>
      <c r="C19" s="85" t="s">
        <v>137</v>
      </c>
      <c r="D19" s="16"/>
      <c r="E19" s="54" t="s">
        <v>133</v>
      </c>
      <c r="F19" s="85" t="s">
        <v>139</v>
      </c>
      <c r="G19" s="17"/>
    </row>
    <row r="21" spans="2:7" x14ac:dyDescent="0.2">
      <c r="B21" s="122" t="s">
        <v>15</v>
      </c>
      <c r="C21" s="123"/>
      <c r="D21" s="124"/>
      <c r="E21" s="125" t="s">
        <v>25</v>
      </c>
      <c r="F21" s="125" t="s">
        <v>291</v>
      </c>
      <c r="G21" s="126"/>
    </row>
    <row r="22" spans="2:7" x14ac:dyDescent="0.2">
      <c r="B22" s="45" t="s">
        <v>16</v>
      </c>
      <c r="C22" s="119"/>
      <c r="D22" s="31"/>
      <c r="E22" s="135" t="str">
        <f>IF(F15="OUI",E16,"....................................................")</f>
        <v>……………………………………………………………………..</v>
      </c>
      <c r="F22" s="135" t="s">
        <v>34</v>
      </c>
      <c r="G22" s="127"/>
    </row>
    <row r="23" spans="2:7" x14ac:dyDescent="0.2">
      <c r="B23" s="45" t="s">
        <v>17</v>
      </c>
      <c r="C23" s="119"/>
      <c r="D23" s="31"/>
      <c r="E23" s="135" t="s">
        <v>34</v>
      </c>
      <c r="F23" s="135" t="s">
        <v>34</v>
      </c>
      <c r="G23" s="127"/>
    </row>
    <row r="24" spans="2:7" x14ac:dyDescent="0.2">
      <c r="B24" s="45" t="s">
        <v>18</v>
      </c>
      <c r="C24" s="119"/>
      <c r="D24" s="31"/>
      <c r="E24" s="135" t="str">
        <f>IF(F15="OUI",C18,"....................................................")</f>
        <v>………………………………………….</v>
      </c>
      <c r="F24" s="135" t="s">
        <v>34</v>
      </c>
      <c r="G24" s="127"/>
    </row>
    <row r="25" spans="2:7" x14ac:dyDescent="0.2">
      <c r="B25" s="45" t="s">
        <v>19</v>
      </c>
      <c r="C25" s="119"/>
      <c r="D25" s="31"/>
      <c r="E25" s="135" t="str">
        <f>IF(F15="OUI",F18&amp;" "&amp;C19,"....................................................")</f>
        <v>………. ……………………………</v>
      </c>
      <c r="F25" s="135" t="s">
        <v>34</v>
      </c>
      <c r="G25" s="127"/>
    </row>
    <row r="26" spans="2:7" x14ac:dyDescent="0.2">
      <c r="B26" s="45" t="s">
        <v>26</v>
      </c>
      <c r="C26" s="119"/>
      <c r="D26" s="31"/>
      <c r="E26" s="135" t="s">
        <v>34</v>
      </c>
      <c r="F26" s="135" t="s">
        <v>34</v>
      </c>
      <c r="G26" s="127"/>
    </row>
    <row r="27" spans="2:7" x14ac:dyDescent="0.2">
      <c r="B27" s="43" t="s">
        <v>7</v>
      </c>
      <c r="C27" s="119"/>
      <c r="D27" s="31"/>
      <c r="E27" s="135" t="s">
        <v>34</v>
      </c>
      <c r="F27" s="135" t="s">
        <v>34</v>
      </c>
      <c r="G27" s="127"/>
    </row>
    <row r="28" spans="2:7" x14ac:dyDescent="0.2">
      <c r="B28" s="43" t="s">
        <v>8</v>
      </c>
      <c r="C28" s="119"/>
      <c r="D28" s="31"/>
      <c r="E28" s="135" t="s">
        <v>34</v>
      </c>
      <c r="F28" s="135" t="s">
        <v>34</v>
      </c>
      <c r="G28" s="127"/>
    </row>
    <row r="29" spans="2:7" x14ac:dyDescent="0.2">
      <c r="B29" s="45" t="s">
        <v>287</v>
      </c>
      <c r="C29" s="119"/>
      <c r="D29" s="31"/>
      <c r="E29" s="135" t="s">
        <v>34</v>
      </c>
      <c r="F29" s="135" t="s">
        <v>34</v>
      </c>
      <c r="G29" s="127"/>
    </row>
    <row r="30" spans="2:7" x14ac:dyDescent="0.2">
      <c r="B30" s="45" t="s">
        <v>288</v>
      </c>
      <c r="C30" s="119"/>
      <c r="D30" s="31"/>
      <c r="E30" s="135" t="s">
        <v>34</v>
      </c>
      <c r="F30" s="135" t="s">
        <v>34</v>
      </c>
      <c r="G30" s="127"/>
    </row>
    <row r="31" spans="2:7" hidden="1" x14ac:dyDescent="0.2">
      <c r="B31" s="43" t="s">
        <v>9</v>
      </c>
      <c r="C31" s="119"/>
      <c r="D31" s="31"/>
      <c r="E31" s="82" t="s">
        <v>34</v>
      </c>
      <c r="F31" s="82" t="s">
        <v>34</v>
      </c>
      <c r="G31" s="127"/>
    </row>
    <row r="32" spans="2:7" x14ac:dyDescent="0.2">
      <c r="B32" s="192" t="s">
        <v>127</v>
      </c>
      <c r="C32" s="193"/>
      <c r="D32" s="194"/>
      <c r="E32" s="83" t="s">
        <v>20</v>
      </c>
      <c r="F32" s="83" t="s">
        <v>20</v>
      </c>
      <c r="G32" s="127"/>
    </row>
    <row r="33" spans="2:7" x14ac:dyDescent="0.2">
      <c r="B33" s="51" t="s">
        <v>128</v>
      </c>
      <c r="C33" s="119"/>
      <c r="D33" s="31"/>
      <c r="E33" s="135" t="str">
        <f>IF(E32="Non"," ","....................................................")</f>
        <v xml:space="preserve"> </v>
      </c>
      <c r="F33" s="135" t="str">
        <f>IF(F32="Non"," ","....................................................")</f>
        <v xml:space="preserve"> </v>
      </c>
      <c r="G33" s="127"/>
    </row>
    <row r="34" spans="2:7" x14ac:dyDescent="0.2">
      <c r="B34" s="45" t="s">
        <v>30</v>
      </c>
      <c r="C34" s="119"/>
      <c r="D34" s="31"/>
      <c r="E34" s="84" t="s">
        <v>20</v>
      </c>
      <c r="F34" s="84" t="s">
        <v>20</v>
      </c>
      <c r="G34" s="127"/>
    </row>
    <row r="35" spans="2:7" x14ac:dyDescent="0.2">
      <c r="B35" s="45" t="s">
        <v>109</v>
      </c>
      <c r="C35" s="119"/>
      <c r="D35" s="31"/>
      <c r="E35" s="82" t="s">
        <v>34</v>
      </c>
      <c r="F35" s="82" t="s">
        <v>34</v>
      </c>
      <c r="G35" s="127"/>
    </row>
    <row r="36" spans="2:7" x14ac:dyDescent="0.2">
      <c r="B36" s="43" t="s">
        <v>10</v>
      </c>
      <c r="C36" s="119"/>
      <c r="D36" s="31"/>
      <c r="E36" s="82" t="s">
        <v>34</v>
      </c>
      <c r="F36" s="82" t="s">
        <v>34</v>
      </c>
      <c r="G36" s="127"/>
    </row>
    <row r="37" spans="2:7" x14ac:dyDescent="0.2">
      <c r="B37" s="49" t="s">
        <v>110</v>
      </c>
      <c r="C37" s="119"/>
      <c r="D37" s="31"/>
      <c r="E37" s="82" t="s">
        <v>34</v>
      </c>
      <c r="F37" s="82" t="s">
        <v>34</v>
      </c>
      <c r="G37" s="127"/>
    </row>
    <row r="38" spans="2:7" x14ac:dyDescent="0.2">
      <c r="B38" s="43" t="s">
        <v>11</v>
      </c>
      <c r="C38" s="119"/>
      <c r="D38" s="31"/>
      <c r="E38" s="82" t="s">
        <v>34</v>
      </c>
      <c r="F38" s="82" t="s">
        <v>34</v>
      </c>
      <c r="G38" s="127"/>
    </row>
    <row r="39" spans="2:7" x14ac:dyDescent="0.2">
      <c r="B39" s="43"/>
      <c r="C39" s="119"/>
      <c r="D39" s="31"/>
      <c r="E39" s="82" t="s">
        <v>34</v>
      </c>
      <c r="F39" s="82" t="s">
        <v>34</v>
      </c>
      <c r="G39" s="127"/>
    </row>
    <row r="40" spans="2:7" x14ac:dyDescent="0.2">
      <c r="B40" s="43" t="s">
        <v>12</v>
      </c>
      <c r="C40" s="119"/>
      <c r="D40" s="31"/>
      <c r="E40" s="82"/>
      <c r="F40" s="82"/>
      <c r="G40" s="127"/>
    </row>
    <row r="41" spans="2:7" ht="36" customHeight="1" x14ac:dyDescent="0.2">
      <c r="B41" s="192" t="s">
        <v>28</v>
      </c>
      <c r="C41" s="201"/>
      <c r="D41" s="31"/>
      <c r="E41" s="84" t="s">
        <v>20</v>
      </c>
      <c r="F41" s="84" t="s">
        <v>20</v>
      </c>
      <c r="G41" s="127"/>
    </row>
    <row r="42" spans="2:7" x14ac:dyDescent="0.2">
      <c r="B42" s="45" t="s">
        <v>29</v>
      </c>
      <c r="C42" s="119"/>
      <c r="D42" s="31"/>
      <c r="E42" s="84" t="s">
        <v>20</v>
      </c>
      <c r="F42" s="84" t="s">
        <v>20</v>
      </c>
      <c r="G42" s="127"/>
    </row>
    <row r="43" spans="2:7" ht="30" customHeight="1" x14ac:dyDescent="0.2">
      <c r="B43" s="45" t="s">
        <v>111</v>
      </c>
      <c r="C43" s="119"/>
      <c r="D43" s="31"/>
      <c r="E43" s="135" t="str">
        <f>IF(E42="Non"," ","....................................................")</f>
        <v xml:space="preserve"> </v>
      </c>
      <c r="F43" s="135" t="str">
        <f>IF(F42="Non"," ","....................................................")</f>
        <v xml:space="preserve"> </v>
      </c>
      <c r="G43" s="127"/>
    </row>
    <row r="44" spans="2:7" x14ac:dyDescent="0.2">
      <c r="B44" s="45" t="s">
        <v>262</v>
      </c>
      <c r="C44" s="119"/>
      <c r="D44" s="31"/>
      <c r="E44" s="84" t="s">
        <v>20</v>
      </c>
      <c r="F44" s="84" t="s">
        <v>20</v>
      </c>
      <c r="G44" s="127"/>
    </row>
    <row r="45" spans="2:7" ht="29.25" customHeight="1" x14ac:dyDescent="0.2">
      <c r="B45" s="45" t="s">
        <v>112</v>
      </c>
      <c r="C45" s="119"/>
      <c r="D45" s="31"/>
      <c r="E45" s="82" t="str">
        <f>IF(E44="Non"," ","....................................................")</f>
        <v xml:space="preserve"> </v>
      </c>
      <c r="F45" s="135" t="str">
        <f>IF(F44="Non"," ","....................................................")</f>
        <v xml:space="preserve"> </v>
      </c>
      <c r="G45" s="127"/>
    </row>
    <row r="46" spans="2:7" x14ac:dyDescent="0.2">
      <c r="B46" s="45" t="s">
        <v>31</v>
      </c>
      <c r="C46" s="119"/>
      <c r="D46" s="31"/>
      <c r="E46" s="84" t="s">
        <v>20</v>
      </c>
      <c r="F46" s="84" t="s">
        <v>20</v>
      </c>
      <c r="G46" s="127"/>
    </row>
    <row r="47" spans="2:7" x14ac:dyDescent="0.2">
      <c r="B47" s="45" t="s">
        <v>113</v>
      </c>
      <c r="C47" s="119"/>
      <c r="D47" s="31"/>
      <c r="E47" s="82" t="str">
        <f>IF(E46="Non"," ","....................................................")</f>
        <v xml:space="preserve"> </v>
      </c>
      <c r="F47" s="82" t="str">
        <f>IF(F46="Non"," ","....................................................")</f>
        <v xml:space="preserve"> </v>
      </c>
      <c r="G47" s="127"/>
    </row>
    <row r="48" spans="2:7" x14ac:dyDescent="0.2">
      <c r="B48" s="43" t="s">
        <v>13</v>
      </c>
      <c r="C48" s="119"/>
      <c r="D48" s="31"/>
      <c r="E48" s="135"/>
      <c r="F48" s="135"/>
      <c r="G48" s="127"/>
    </row>
    <row r="49" spans="2:7" x14ac:dyDescent="0.2">
      <c r="B49" s="45" t="s">
        <v>263</v>
      </c>
      <c r="C49" s="119"/>
      <c r="D49" s="31"/>
      <c r="E49" s="84" t="s">
        <v>20</v>
      </c>
      <c r="F49" s="84" t="s">
        <v>20</v>
      </c>
      <c r="G49" s="127"/>
    </row>
    <row r="50" spans="2:7" x14ac:dyDescent="0.2">
      <c r="B50" s="45" t="s">
        <v>35</v>
      </c>
      <c r="C50" s="119"/>
      <c r="D50" s="31"/>
      <c r="E50" s="135" t="str">
        <f>IF(E49="Non"," ","....................................................")</f>
        <v xml:space="preserve"> </v>
      </c>
      <c r="F50" s="135" t="str">
        <f>IF(F49="Non"," ","....................................................")</f>
        <v xml:space="preserve"> </v>
      </c>
      <c r="G50" s="127"/>
    </row>
    <row r="51" spans="2:7" x14ac:dyDescent="0.2">
      <c r="B51" s="45" t="s">
        <v>36</v>
      </c>
      <c r="C51" s="119"/>
      <c r="D51" s="31"/>
      <c r="E51" s="84" t="s">
        <v>20</v>
      </c>
      <c r="F51" s="84" t="s">
        <v>20</v>
      </c>
      <c r="G51" s="127"/>
    </row>
    <row r="52" spans="2:7" x14ac:dyDescent="0.2">
      <c r="B52" s="128" t="s">
        <v>37</v>
      </c>
      <c r="C52" s="129"/>
      <c r="D52" s="130"/>
      <c r="E52" s="134" t="str">
        <f>IF(E51="Non"," ","....................................................")</f>
        <v xml:space="preserve"> </v>
      </c>
      <c r="F52" s="134" t="str">
        <f>IF(F51="Non"," ","....................................................")</f>
        <v xml:space="preserve"> </v>
      </c>
      <c r="G52" s="59"/>
    </row>
    <row r="53" spans="2:7" x14ac:dyDescent="0.2">
      <c r="B53" s="18"/>
    </row>
    <row r="54" spans="2:7" x14ac:dyDescent="0.2">
      <c r="B54" s="144" t="s">
        <v>292</v>
      </c>
      <c r="C54" s="145"/>
      <c r="D54" s="145"/>
      <c r="E54" s="145"/>
      <c r="F54" s="145"/>
      <c r="G54" s="146"/>
    </row>
    <row r="55" spans="2:7" x14ac:dyDescent="0.2">
      <c r="B55" s="46" t="s">
        <v>264</v>
      </c>
      <c r="C55" s="133"/>
      <c r="D55" s="133"/>
      <c r="E55" s="132" t="s">
        <v>34</v>
      </c>
      <c r="F55" s="132" t="s">
        <v>34</v>
      </c>
      <c r="G55" s="14"/>
    </row>
    <row r="56" spans="2:7" x14ac:dyDescent="0.2">
      <c r="B56" s="13" t="s">
        <v>6</v>
      </c>
      <c r="E56" s="81" t="s">
        <v>34</v>
      </c>
      <c r="F56" s="81" t="s">
        <v>34</v>
      </c>
      <c r="G56" s="14"/>
    </row>
    <row r="57" spans="2:7" x14ac:dyDescent="0.2">
      <c r="B57" s="46" t="s">
        <v>265</v>
      </c>
      <c r="E57" s="81" t="s">
        <v>34</v>
      </c>
      <c r="F57" s="81" t="s">
        <v>34</v>
      </c>
      <c r="G57" s="14"/>
    </row>
    <row r="58" spans="2:7" x14ac:dyDescent="0.2">
      <c r="B58" s="46" t="s">
        <v>33</v>
      </c>
      <c r="E58" s="81" t="s">
        <v>34</v>
      </c>
      <c r="F58" s="81" t="s">
        <v>34</v>
      </c>
      <c r="G58" s="14"/>
    </row>
    <row r="59" spans="2:7" x14ac:dyDescent="0.2">
      <c r="B59" s="46" t="s">
        <v>32</v>
      </c>
      <c r="E59" s="81" t="s">
        <v>34</v>
      </c>
      <c r="F59" s="81" t="s">
        <v>34</v>
      </c>
      <c r="G59" s="14"/>
    </row>
    <row r="60" spans="2:7" x14ac:dyDescent="0.2">
      <c r="B60" s="15" t="s">
        <v>14</v>
      </c>
      <c r="C60" s="16"/>
      <c r="D60" s="16"/>
      <c r="E60" s="85" t="s">
        <v>34</v>
      </c>
      <c r="F60" s="85" t="s">
        <v>34</v>
      </c>
      <c r="G60" s="17"/>
    </row>
    <row r="61" spans="2:7" x14ac:dyDescent="0.2">
      <c r="B61" s="18"/>
    </row>
    <row r="63" spans="2:7" x14ac:dyDescent="0.2">
      <c r="B63" s="143" t="s">
        <v>47</v>
      </c>
      <c r="C63" s="188"/>
    </row>
    <row r="64" spans="2:7" x14ac:dyDescent="0.2">
      <c r="B64" s="13" t="s">
        <v>48</v>
      </c>
      <c r="C64" s="187"/>
      <c r="D64" s="11"/>
      <c r="E64" s="11"/>
      <c r="F64" s="11"/>
      <c r="G64" s="12"/>
    </row>
    <row r="65" spans="1:7" ht="12.75" customHeight="1" x14ac:dyDescent="0.2">
      <c r="B65" s="47" t="s">
        <v>49</v>
      </c>
      <c r="C65" s="21" t="s">
        <v>50</v>
      </c>
      <c r="D65" s="21"/>
      <c r="E65" s="5"/>
      <c r="F65" s="90" t="s">
        <v>20</v>
      </c>
      <c r="G65" s="48"/>
    </row>
    <row r="66" spans="1:7" ht="12.75" customHeight="1" x14ac:dyDescent="0.2">
      <c r="B66" s="47"/>
      <c r="C66" s="21" t="s">
        <v>51</v>
      </c>
      <c r="D66" s="21"/>
      <c r="E66" s="5"/>
      <c r="F66" s="90" t="s">
        <v>20</v>
      </c>
      <c r="G66" s="48"/>
    </row>
    <row r="67" spans="1:7" ht="12.75" customHeight="1" x14ac:dyDescent="0.2">
      <c r="B67" s="47"/>
      <c r="C67" s="21" t="s">
        <v>52</v>
      </c>
      <c r="D67" s="21"/>
      <c r="E67" s="5"/>
      <c r="F67" s="90" t="s">
        <v>20</v>
      </c>
      <c r="G67" s="48"/>
    </row>
    <row r="68" spans="1:7" x14ac:dyDescent="0.2">
      <c r="B68" s="25" t="s">
        <v>140</v>
      </c>
      <c r="F68" s="90" t="s">
        <v>20</v>
      </c>
      <c r="G68" s="14"/>
    </row>
    <row r="69" spans="1:7" x14ac:dyDescent="0.2">
      <c r="B69" s="56" t="str">
        <f>IF(F68="Non"," ","Si oui, nom : ")</f>
        <v xml:space="preserve"> </v>
      </c>
      <c r="C69" s="202" t="str">
        <f>IF(F68="Non"," ","........................................................................................................................................")</f>
        <v xml:space="preserve"> </v>
      </c>
      <c r="D69" s="202"/>
      <c r="E69" s="202"/>
      <c r="F69" s="202"/>
      <c r="G69" s="17"/>
    </row>
    <row r="71" spans="1:7" x14ac:dyDescent="0.2">
      <c r="A71" s="1" t="s">
        <v>41</v>
      </c>
      <c r="B71" s="147" t="s">
        <v>53</v>
      </c>
      <c r="C71" s="189"/>
    </row>
    <row r="72" spans="1:7" x14ac:dyDescent="0.2">
      <c r="B72" s="32" t="s">
        <v>63</v>
      </c>
      <c r="C72" s="88" t="s">
        <v>65</v>
      </c>
      <c r="D72" s="33"/>
      <c r="E72" s="34" t="s">
        <v>45</v>
      </c>
      <c r="F72" s="88" t="s">
        <v>34</v>
      </c>
      <c r="G72" s="35"/>
    </row>
    <row r="73" spans="1:7" x14ac:dyDescent="0.2">
      <c r="B73" s="36" t="s">
        <v>64</v>
      </c>
      <c r="C73" s="81" t="s">
        <v>65</v>
      </c>
      <c r="E73" s="20" t="s">
        <v>46</v>
      </c>
      <c r="F73" s="81" t="s">
        <v>66</v>
      </c>
      <c r="G73" s="31"/>
    </row>
    <row r="74" spans="1:7" x14ac:dyDescent="0.2">
      <c r="B74" s="36" t="s">
        <v>44</v>
      </c>
      <c r="C74" s="81" t="s">
        <v>65</v>
      </c>
      <c r="E74" s="1" t="s">
        <v>67</v>
      </c>
      <c r="F74" s="81" t="s">
        <v>34</v>
      </c>
      <c r="G74" s="31" t="s">
        <v>68</v>
      </c>
    </row>
    <row r="75" spans="1:7" x14ac:dyDescent="0.2">
      <c r="B75" s="41" t="s">
        <v>42</v>
      </c>
      <c r="C75" s="81" t="s">
        <v>65</v>
      </c>
      <c r="D75" s="1" t="s">
        <v>43</v>
      </c>
      <c r="E75" s="81" t="s">
        <v>34</v>
      </c>
      <c r="G75" s="31"/>
    </row>
    <row r="76" spans="1:7" x14ac:dyDescent="0.2">
      <c r="B76" s="42" t="s">
        <v>69</v>
      </c>
      <c r="C76" s="81" t="s">
        <v>65</v>
      </c>
      <c r="D76" s="1" t="s">
        <v>70</v>
      </c>
      <c r="G76" s="31"/>
    </row>
    <row r="77" spans="1:7" x14ac:dyDescent="0.2">
      <c r="B77" s="42" t="s">
        <v>71</v>
      </c>
      <c r="C77" s="81" t="s">
        <v>65</v>
      </c>
      <c r="E77" s="6" t="s">
        <v>72</v>
      </c>
      <c r="F77" s="86" t="s">
        <v>34</v>
      </c>
      <c r="G77" s="31"/>
    </row>
    <row r="78" spans="1:7" x14ac:dyDescent="0.2">
      <c r="B78" s="42" t="s">
        <v>75</v>
      </c>
      <c r="C78" s="81" t="s">
        <v>155</v>
      </c>
      <c r="D78" s="21"/>
      <c r="E78" s="6" t="str">
        <f>IF(C78="Non","Si non , en quoi ? ","")</f>
        <v/>
      </c>
      <c r="F78" s="136" t="str">
        <f>IF(C78="Non","............................................","")</f>
        <v/>
      </c>
      <c r="G78" s="31"/>
    </row>
    <row r="79" spans="1:7" x14ac:dyDescent="0.2">
      <c r="B79" s="36" t="s">
        <v>73</v>
      </c>
      <c r="C79" s="89" t="s">
        <v>74</v>
      </c>
      <c r="D79" s="4"/>
      <c r="E79" s="6" t="s">
        <v>76</v>
      </c>
      <c r="F79" s="81" t="s">
        <v>156</v>
      </c>
      <c r="G79" s="31"/>
    </row>
    <row r="80" spans="1:7" x14ac:dyDescent="0.2">
      <c r="B80" s="43"/>
      <c r="E80" s="20" t="s">
        <v>77</v>
      </c>
      <c r="F80" s="81" t="s">
        <v>34</v>
      </c>
      <c r="G80" s="31"/>
    </row>
    <row r="81" spans="2:14" x14ac:dyDescent="0.2">
      <c r="B81" s="43"/>
      <c r="E81" s="20" t="s">
        <v>78</v>
      </c>
      <c r="F81" s="81" t="s">
        <v>34</v>
      </c>
      <c r="G81" s="31" t="s">
        <v>79</v>
      </c>
    </row>
    <row r="82" spans="2:14" x14ac:dyDescent="0.2">
      <c r="B82" s="43"/>
      <c r="E82" s="20" t="s">
        <v>80</v>
      </c>
      <c r="F82" s="81" t="s">
        <v>34</v>
      </c>
      <c r="G82" s="31" t="s">
        <v>79</v>
      </c>
    </row>
    <row r="83" spans="2:14" x14ac:dyDescent="0.2">
      <c r="B83" s="43"/>
      <c r="E83" s="20" t="s">
        <v>81</v>
      </c>
      <c r="F83" s="81" t="s">
        <v>34</v>
      </c>
      <c r="G83" s="31" t="s">
        <v>79</v>
      </c>
    </row>
    <row r="84" spans="2:14" x14ac:dyDescent="0.2">
      <c r="B84" s="41" t="s">
        <v>83</v>
      </c>
      <c r="C84" s="81" t="s">
        <v>65</v>
      </c>
      <c r="D84" s="1" t="s">
        <v>82</v>
      </c>
      <c r="E84" s="81" t="s">
        <v>86</v>
      </c>
      <c r="G84" s="31"/>
    </row>
    <row r="85" spans="2:14" x14ac:dyDescent="0.2">
      <c r="B85" s="44" t="s">
        <v>84</v>
      </c>
      <c r="C85" s="87" t="s">
        <v>85</v>
      </c>
      <c r="D85" s="38"/>
      <c r="E85" s="38"/>
      <c r="F85" s="38"/>
      <c r="G85" s="40"/>
    </row>
    <row r="86" spans="2:14" x14ac:dyDescent="0.2">
      <c r="B86" s="20"/>
    </row>
    <row r="87" spans="2:14" x14ac:dyDescent="0.2">
      <c r="B87" s="147" t="s">
        <v>54</v>
      </c>
      <c r="C87" s="149"/>
      <c r="D87" s="148"/>
    </row>
    <row r="88" spans="2:14" x14ac:dyDescent="0.2">
      <c r="B88" s="32" t="s">
        <v>87</v>
      </c>
      <c r="C88" s="88" t="s">
        <v>65</v>
      </c>
      <c r="D88" s="33"/>
      <c r="E88" s="34" t="s">
        <v>63</v>
      </c>
      <c r="F88" s="88" t="s">
        <v>34</v>
      </c>
      <c r="G88" s="35"/>
      <c r="L88" s="93" t="s">
        <v>271</v>
      </c>
    </row>
    <row r="89" spans="2:14" x14ac:dyDescent="0.2">
      <c r="B89" s="36" t="s">
        <v>90</v>
      </c>
      <c r="C89" s="81" t="s">
        <v>65</v>
      </c>
      <c r="E89" s="6" t="s">
        <v>88</v>
      </c>
      <c r="F89" s="81" t="s">
        <v>34</v>
      </c>
      <c r="G89" s="31"/>
      <c r="K89" s="103">
        <f ca="1">TODAY()-3650</f>
        <v>38282</v>
      </c>
      <c r="L89" s="93" t="str">
        <f ca="1">IF(F77&lt;K89,"Pas possible","Oui")</f>
        <v>Oui</v>
      </c>
    </row>
    <row r="90" spans="2:14" x14ac:dyDescent="0.2">
      <c r="B90" s="37" t="s">
        <v>71</v>
      </c>
      <c r="C90" s="87" t="s">
        <v>65</v>
      </c>
      <c r="D90" s="38"/>
      <c r="E90" s="39" t="s">
        <v>89</v>
      </c>
      <c r="F90" s="87" t="s">
        <v>34</v>
      </c>
      <c r="G90" s="40" t="s">
        <v>68</v>
      </c>
    </row>
    <row r="91" spans="2:14" x14ac:dyDescent="0.2">
      <c r="M91" s="94" t="s">
        <v>246</v>
      </c>
      <c r="N91" s="106">
        <v>5</v>
      </c>
    </row>
    <row r="92" spans="2:14" x14ac:dyDescent="0.2">
      <c r="B92" s="9" t="s">
        <v>55</v>
      </c>
      <c r="C92" s="9"/>
      <c r="M92" s="94" t="s">
        <v>247</v>
      </c>
      <c r="N92" s="106">
        <v>5</v>
      </c>
    </row>
    <row r="93" spans="2:14" x14ac:dyDescent="0.2">
      <c r="B93" s="63"/>
      <c r="C93" s="11"/>
      <c r="D93" s="11" t="s">
        <v>157</v>
      </c>
      <c r="E93" s="11"/>
      <c r="F93" s="11"/>
      <c r="G93" s="12"/>
      <c r="L93" s="212" t="s">
        <v>150</v>
      </c>
      <c r="M93" s="212" t="s">
        <v>149</v>
      </c>
      <c r="N93" s="93" t="s">
        <v>151</v>
      </c>
    </row>
    <row r="94" spans="2:14" x14ac:dyDescent="0.2">
      <c r="B94" s="13"/>
      <c r="G94" s="14"/>
      <c r="L94" s="213"/>
      <c r="M94" s="213"/>
    </row>
    <row r="95" spans="2:14" x14ac:dyDescent="0.2">
      <c r="B95" s="150" t="s">
        <v>94</v>
      </c>
      <c r="C95" s="151"/>
      <c r="G95" s="14"/>
      <c r="K95" s="93" t="s">
        <v>239</v>
      </c>
      <c r="L95" s="106"/>
      <c r="M95" s="131">
        <f>+L95*0.271</f>
        <v>0</v>
      </c>
      <c r="N95" s="106">
        <v>50</v>
      </c>
    </row>
    <row r="96" spans="2:14" x14ac:dyDescent="0.2">
      <c r="B96" s="204" t="s">
        <v>141</v>
      </c>
      <c r="C96" s="195"/>
      <c r="G96" s="14"/>
      <c r="J96" s="93" t="str">
        <f>IF(B96="pas de Casco","N","O")</f>
        <v>N</v>
      </c>
      <c r="K96" s="93" t="s">
        <v>240</v>
      </c>
      <c r="L96" s="106"/>
      <c r="M96" s="131">
        <f>+L96*0.2675</f>
        <v>0</v>
      </c>
      <c r="N96" s="106">
        <f>IF(B96="pas de Casco",0,IF(B96="Casco partiel",50,75))</f>
        <v>0</v>
      </c>
    </row>
    <row r="97" spans="2:15" x14ac:dyDescent="0.2">
      <c r="B97" s="29" t="s">
        <v>56</v>
      </c>
      <c r="C97" s="81" t="s">
        <v>93</v>
      </c>
      <c r="E97" s="6" t="s">
        <v>92</v>
      </c>
      <c r="F97" s="81" t="s">
        <v>91</v>
      </c>
      <c r="G97" s="14"/>
      <c r="K97" s="93" t="s">
        <v>241</v>
      </c>
      <c r="L97" s="106"/>
      <c r="M97" s="131">
        <f>+L97*0.1675</f>
        <v>0</v>
      </c>
      <c r="N97" s="106">
        <v>0</v>
      </c>
    </row>
    <row r="98" spans="2:15" x14ac:dyDescent="0.2">
      <c r="B98" s="29" t="s">
        <v>108</v>
      </c>
      <c r="C98" s="81" t="s">
        <v>271</v>
      </c>
      <c r="E98" s="6"/>
      <c r="G98" s="14"/>
      <c r="J98" s="93" t="str">
        <f>IF(C98="pas d'assistance","N","O")</f>
        <v>N</v>
      </c>
      <c r="K98" s="93" t="s">
        <v>243</v>
      </c>
      <c r="L98" s="106"/>
      <c r="M98" s="131">
        <v>3</v>
      </c>
      <c r="N98" s="106">
        <v>0</v>
      </c>
      <c r="O98" s="93" t="s">
        <v>282</v>
      </c>
    </row>
    <row r="99" spans="2:15" x14ac:dyDescent="0.2">
      <c r="B99" s="30" t="s">
        <v>95</v>
      </c>
      <c r="C99" s="81" t="s">
        <v>20</v>
      </c>
      <c r="G99" s="14"/>
      <c r="K99" s="93" t="s">
        <v>242</v>
      </c>
      <c r="L99" s="107">
        <f>IF(C98="Oui",75/1.1675,0)</f>
        <v>0</v>
      </c>
      <c r="M99" s="131">
        <f>+L99*0.1675</f>
        <v>0</v>
      </c>
      <c r="N99" s="106">
        <f>IF(LEFT(C98,3)="pas",0,10)</f>
        <v>0</v>
      </c>
    </row>
    <row r="100" spans="2:15" x14ac:dyDescent="0.2">
      <c r="B100" s="56" t="s">
        <v>96</v>
      </c>
      <c r="C100" s="85" t="s">
        <v>97</v>
      </c>
      <c r="D100" s="16"/>
      <c r="E100" s="16"/>
      <c r="F100" s="16"/>
      <c r="G100" s="17"/>
      <c r="K100" s="93" t="s">
        <v>290</v>
      </c>
      <c r="L100" s="107">
        <f>IF(C106="Non",0,29/1.1675)</f>
        <v>0</v>
      </c>
      <c r="M100" s="131">
        <f>+L100*0.1675</f>
        <v>0</v>
      </c>
      <c r="N100" s="106">
        <f>IF(C106="Non",0,10)</f>
        <v>0</v>
      </c>
    </row>
    <row r="101" spans="2:15" x14ac:dyDescent="0.2">
      <c r="B101" s="23"/>
      <c r="L101" s="93">
        <f>SUM(L95:L100)</f>
        <v>0</v>
      </c>
      <c r="M101" s="137">
        <f>SUM(M95:M100)</f>
        <v>3</v>
      </c>
      <c r="N101" s="93">
        <f>SUM(N95:N100)</f>
        <v>50</v>
      </c>
    </row>
    <row r="102" spans="2:15" x14ac:dyDescent="0.2">
      <c r="B102" s="9" t="s">
        <v>57</v>
      </c>
      <c r="C102" s="9"/>
    </row>
    <row r="103" spans="2:15" ht="31.5" customHeight="1" x14ac:dyDescent="0.2">
      <c r="B103" s="205" t="s">
        <v>129</v>
      </c>
      <c r="C103" s="206"/>
      <c r="D103" s="206"/>
      <c r="E103" s="206"/>
      <c r="F103" s="206"/>
      <c r="G103" s="207"/>
    </row>
    <row r="104" spans="2:15" ht="14.25" customHeight="1" x14ac:dyDescent="0.2">
      <c r="B104" s="58" t="s">
        <v>142</v>
      </c>
      <c r="C104" s="203" t="s">
        <v>143</v>
      </c>
      <c r="D104" s="203"/>
      <c r="E104" s="203"/>
      <c r="F104" s="203"/>
      <c r="G104" s="59"/>
      <c r="L104" s="152"/>
    </row>
    <row r="105" spans="2:15" x14ac:dyDescent="0.2">
      <c r="K105" s="138"/>
      <c r="L105" s="152"/>
    </row>
    <row r="106" spans="2:15" x14ac:dyDescent="0.2">
      <c r="B106" s="9" t="s">
        <v>58</v>
      </c>
      <c r="C106" s="120" t="s">
        <v>20</v>
      </c>
    </row>
    <row r="107" spans="2:15" x14ac:dyDescent="0.2">
      <c r="B107" s="10"/>
      <c r="C107" s="11"/>
      <c r="D107" s="11"/>
      <c r="E107" s="11"/>
      <c r="F107" s="11"/>
      <c r="G107" s="12"/>
    </row>
    <row r="108" spans="2:15" ht="28.5" customHeight="1" x14ac:dyDescent="0.2">
      <c r="B108" s="218" t="s">
        <v>145</v>
      </c>
      <c r="C108" s="219"/>
      <c r="D108" s="219"/>
      <c r="E108" s="219"/>
      <c r="F108" s="219"/>
      <c r="G108" s="26"/>
    </row>
    <row r="109" spans="2:15" x14ac:dyDescent="0.2">
      <c r="B109" s="25" t="s">
        <v>98</v>
      </c>
      <c r="G109" s="14"/>
    </row>
    <row r="110" spans="2:15" x14ac:dyDescent="0.2">
      <c r="B110" s="25" t="s">
        <v>99</v>
      </c>
      <c r="G110" s="14"/>
    </row>
    <row r="111" spans="2:15" x14ac:dyDescent="0.2">
      <c r="B111" s="25" t="s">
        <v>283</v>
      </c>
      <c r="E111" s="121">
        <v>15000</v>
      </c>
      <c r="G111" s="14"/>
    </row>
    <row r="112" spans="2:15" x14ac:dyDescent="0.2">
      <c r="B112" s="25" t="s">
        <v>284</v>
      </c>
      <c r="E112" s="121">
        <v>30000</v>
      </c>
      <c r="G112" s="14"/>
    </row>
    <row r="113" spans="2:16" x14ac:dyDescent="0.2">
      <c r="B113" s="25" t="s">
        <v>285</v>
      </c>
      <c r="E113" s="121">
        <v>90000</v>
      </c>
      <c r="G113" s="14"/>
    </row>
    <row r="114" spans="2:16" x14ac:dyDescent="0.2">
      <c r="B114" s="25" t="s">
        <v>286</v>
      </c>
      <c r="E114" s="121">
        <v>2480</v>
      </c>
      <c r="G114" s="14"/>
    </row>
    <row r="115" spans="2:16" x14ac:dyDescent="0.2">
      <c r="B115" s="57" t="s">
        <v>152</v>
      </c>
      <c r="G115" s="14"/>
    </row>
    <row r="116" spans="2:16" x14ac:dyDescent="0.2">
      <c r="B116" s="13" t="s">
        <v>59</v>
      </c>
      <c r="G116" s="14"/>
    </row>
    <row r="117" spans="2:16" s="60" customFormat="1" ht="26.25" customHeight="1" x14ac:dyDescent="0.2">
      <c r="B117" s="221" t="s">
        <v>153</v>
      </c>
      <c r="C117" s="222"/>
      <c r="D117" s="222"/>
      <c r="E117" s="222"/>
      <c r="F117" s="222"/>
      <c r="G117" s="61"/>
      <c r="J117" s="95"/>
      <c r="K117" s="95"/>
      <c r="L117" s="93"/>
      <c r="M117" s="93"/>
      <c r="N117" s="93"/>
      <c r="O117" s="93"/>
      <c r="P117" s="95"/>
    </row>
    <row r="118" spans="2:16" x14ac:dyDescent="0.2">
      <c r="L118" s="95"/>
      <c r="M118" s="95"/>
      <c r="N118" s="95"/>
      <c r="O118" s="95"/>
    </row>
    <row r="120" spans="2:16" s="22" customFormat="1" x14ac:dyDescent="0.2">
      <c r="B120" s="9" t="s">
        <v>60</v>
      </c>
      <c r="C120" s="9"/>
      <c r="J120" s="93"/>
      <c r="K120" s="93"/>
      <c r="L120" s="93"/>
      <c r="M120" s="93"/>
      <c r="N120" s="93"/>
      <c r="O120" s="93"/>
      <c r="P120" s="93"/>
    </row>
    <row r="121" spans="2:16" ht="60.75" customHeight="1" x14ac:dyDescent="0.2">
      <c r="B121" s="223" t="s">
        <v>144</v>
      </c>
      <c r="C121" s="224"/>
      <c r="D121" s="224"/>
      <c r="E121" s="224"/>
      <c r="F121" s="224"/>
      <c r="G121" s="225"/>
    </row>
    <row r="122" spans="2:16" ht="44.25" customHeight="1" x14ac:dyDescent="0.2">
      <c r="B122" s="218" t="s">
        <v>100</v>
      </c>
      <c r="C122" s="219"/>
      <c r="D122" s="219"/>
      <c r="E122" s="219"/>
      <c r="F122" s="219"/>
      <c r="G122" s="220"/>
    </row>
    <row r="123" spans="2:16" ht="27.75" customHeight="1" x14ac:dyDescent="0.2">
      <c r="B123" s="226" t="s">
        <v>101</v>
      </c>
      <c r="C123" s="227"/>
      <c r="D123" s="227"/>
      <c r="E123" s="227"/>
      <c r="F123" s="227"/>
      <c r="G123" s="228"/>
    </row>
    <row r="124" spans="2:16" ht="69.75" customHeight="1" x14ac:dyDescent="0.2">
      <c r="B124" s="218" t="s">
        <v>107</v>
      </c>
      <c r="C124" s="193"/>
      <c r="D124" s="193"/>
      <c r="E124" s="193"/>
      <c r="F124" s="193"/>
      <c r="G124" s="229"/>
    </row>
    <row r="125" spans="2:16" ht="56.25" customHeight="1" x14ac:dyDescent="0.2">
      <c r="B125" s="226" t="s">
        <v>102</v>
      </c>
      <c r="C125" s="227"/>
      <c r="D125" s="227"/>
      <c r="E125" s="227"/>
      <c r="F125" s="227"/>
      <c r="G125" s="228"/>
    </row>
    <row r="126" spans="2:16" ht="12.75" customHeight="1" x14ac:dyDescent="0.2">
      <c r="B126" s="27"/>
      <c r="C126" s="24"/>
      <c r="D126" s="24"/>
      <c r="E126" s="24"/>
      <c r="F126" s="24"/>
      <c r="G126" s="28"/>
    </row>
    <row r="127" spans="2:16" ht="39" customHeight="1" x14ac:dyDescent="0.2">
      <c r="B127" s="218" t="s">
        <v>103</v>
      </c>
      <c r="C127" s="219"/>
      <c r="D127" s="219"/>
      <c r="E127" s="219"/>
      <c r="F127" s="219"/>
      <c r="G127" s="220"/>
    </row>
    <row r="128" spans="2:16" x14ac:dyDescent="0.2">
      <c r="B128" s="13" t="s">
        <v>106</v>
      </c>
      <c r="G128" s="14"/>
    </row>
    <row r="129" spans="2:16" x14ac:dyDescent="0.2">
      <c r="B129" s="15"/>
      <c r="C129" s="16"/>
      <c r="D129" s="16"/>
      <c r="E129" s="16"/>
      <c r="F129" s="16"/>
      <c r="G129" s="17"/>
    </row>
    <row r="131" spans="2:16" x14ac:dyDescent="0.2">
      <c r="B131" s="1" t="s">
        <v>61</v>
      </c>
    </row>
    <row r="132" spans="2:16" x14ac:dyDescent="0.2">
      <c r="B132" s="20" t="s">
        <v>104</v>
      </c>
      <c r="C132" s="86"/>
      <c r="D132" s="1" t="s">
        <v>27</v>
      </c>
      <c r="E132" s="105"/>
    </row>
    <row r="133" spans="2:16" x14ac:dyDescent="0.2">
      <c r="B133" s="1" t="s">
        <v>62</v>
      </c>
    </row>
    <row r="137" spans="2:16" s="22" customFormat="1" x14ac:dyDescent="0.2">
      <c r="J137" s="93"/>
      <c r="K137" s="93"/>
      <c r="L137" s="93"/>
      <c r="M137" s="93"/>
      <c r="N137" s="93"/>
      <c r="O137" s="93"/>
      <c r="P137" s="93"/>
    </row>
    <row r="138" spans="2:16" s="22" customFormat="1" x14ac:dyDescent="0.2">
      <c r="J138" s="93"/>
      <c r="K138" s="93"/>
      <c r="L138" s="93"/>
      <c r="M138" s="93"/>
      <c r="N138" s="93"/>
      <c r="O138" s="93"/>
      <c r="P138" s="93"/>
    </row>
    <row r="139" spans="2:16" s="22" customFormat="1" x14ac:dyDescent="0.2">
      <c r="J139" s="93"/>
      <c r="K139" s="93"/>
      <c r="L139" s="93"/>
      <c r="M139" s="93"/>
      <c r="N139" s="93"/>
      <c r="O139" s="93"/>
      <c r="P139" s="93"/>
    </row>
    <row r="140" spans="2:16" s="22" customFormat="1" x14ac:dyDescent="0.2">
      <c r="J140" s="93"/>
      <c r="K140" s="93"/>
      <c r="L140" s="93"/>
      <c r="M140" s="93"/>
      <c r="N140" s="93"/>
      <c r="O140" s="93"/>
      <c r="P140" s="93"/>
    </row>
    <row r="141" spans="2:16" s="22" customFormat="1" x14ac:dyDescent="0.2">
      <c r="J141" s="93"/>
      <c r="K141" s="93"/>
      <c r="L141" s="93"/>
      <c r="M141" s="93"/>
      <c r="N141" s="93"/>
      <c r="O141" s="93"/>
      <c r="P141" s="93"/>
    </row>
    <row r="142" spans="2:16" s="22" customFormat="1" x14ac:dyDescent="0.2">
      <c r="J142" s="93"/>
      <c r="K142" s="93"/>
      <c r="L142" s="93"/>
      <c r="M142" s="93"/>
      <c r="N142" s="93"/>
      <c r="O142" s="93"/>
      <c r="P142" s="93"/>
    </row>
    <row r="143" spans="2:16" s="22" customFormat="1" x14ac:dyDescent="0.2">
      <c r="J143" s="93"/>
      <c r="K143" s="93"/>
      <c r="L143" s="93"/>
      <c r="M143" s="93"/>
      <c r="N143" s="93"/>
      <c r="O143" s="93"/>
      <c r="P143" s="93"/>
    </row>
    <row r="144" spans="2:16" s="22" customFormat="1" x14ac:dyDescent="0.2">
      <c r="J144" s="93"/>
      <c r="K144" s="93"/>
      <c r="L144" s="93"/>
      <c r="M144" s="93"/>
      <c r="N144" s="93"/>
      <c r="O144" s="93"/>
      <c r="P144" s="93"/>
    </row>
    <row r="145" spans="2:16" s="22" customFormat="1" x14ac:dyDescent="0.2">
      <c r="J145" s="93"/>
      <c r="K145" s="93"/>
      <c r="L145" s="93"/>
      <c r="M145" s="93"/>
      <c r="N145" s="93"/>
      <c r="O145" s="93"/>
      <c r="P145" s="93"/>
    </row>
    <row r="146" spans="2:16" s="22" customFormat="1" x14ac:dyDescent="0.2">
      <c r="J146" s="93"/>
      <c r="K146" s="93"/>
      <c r="L146" s="93"/>
      <c r="M146" s="93"/>
      <c r="N146" s="93"/>
      <c r="O146" s="93"/>
      <c r="P146" s="93"/>
    </row>
    <row r="147" spans="2:16" s="22" customFormat="1" x14ac:dyDescent="0.2">
      <c r="J147" s="93"/>
      <c r="K147" s="93"/>
      <c r="L147" s="93"/>
      <c r="M147" s="93"/>
      <c r="N147" s="93"/>
      <c r="O147" s="93"/>
      <c r="P147" s="93"/>
    </row>
    <row r="148" spans="2:16" s="22" customFormat="1" ht="16.5" customHeight="1" x14ac:dyDescent="0.2">
      <c r="B148" s="208" t="s">
        <v>307</v>
      </c>
      <c r="C148" s="208"/>
      <c r="D148" s="208"/>
      <c r="E148" s="208"/>
      <c r="F148" s="208"/>
      <c r="G148" s="208"/>
      <c r="J148" s="93"/>
      <c r="K148" s="93"/>
      <c r="L148" s="93"/>
      <c r="M148" s="93"/>
      <c r="N148" s="93"/>
      <c r="O148" s="93"/>
      <c r="P148" s="93"/>
    </row>
    <row r="149" spans="2:16" s="22" customFormat="1" ht="94.5" customHeight="1" x14ac:dyDescent="0.2">
      <c r="B149" s="209" t="s">
        <v>308</v>
      </c>
      <c r="C149" s="210"/>
      <c r="D149" s="210"/>
      <c r="E149" s="210"/>
      <c r="F149" s="211"/>
      <c r="G149" s="108"/>
      <c r="J149" s="93"/>
      <c r="K149" s="93"/>
      <c r="L149" s="93"/>
      <c r="M149" s="93"/>
      <c r="N149" s="93"/>
      <c r="O149" s="93"/>
      <c r="P149" s="93"/>
    </row>
    <row r="150" spans="2:16" s="22" customFormat="1" x14ac:dyDescent="0.2">
      <c r="J150" s="93"/>
      <c r="K150" s="93"/>
      <c r="L150" s="93"/>
      <c r="M150" s="93"/>
      <c r="N150" s="93"/>
      <c r="O150" s="93"/>
      <c r="P150" s="93"/>
    </row>
    <row r="151" spans="2:16" s="22" customFormat="1" x14ac:dyDescent="0.2">
      <c r="J151" s="93"/>
      <c r="K151" s="93"/>
      <c r="L151" s="93"/>
      <c r="M151" s="93"/>
      <c r="N151" s="93"/>
      <c r="O151" s="93"/>
      <c r="P151" s="93"/>
    </row>
    <row r="152" spans="2:16" s="22" customFormat="1" x14ac:dyDescent="0.2">
      <c r="J152" s="93"/>
      <c r="K152" s="93"/>
      <c r="L152" s="93"/>
      <c r="M152" s="93"/>
      <c r="N152" s="93"/>
      <c r="O152" s="93"/>
      <c r="P152" s="93"/>
    </row>
    <row r="153" spans="2:16" s="22" customFormat="1" x14ac:dyDescent="0.2">
      <c r="J153" s="93"/>
      <c r="K153" s="93"/>
      <c r="L153" s="93"/>
      <c r="M153" s="93"/>
      <c r="N153" s="93"/>
      <c r="O153" s="93"/>
      <c r="P153" s="93"/>
    </row>
    <row r="154" spans="2:16" s="22" customFormat="1" x14ac:dyDescent="0.2">
      <c r="J154" s="93"/>
      <c r="K154" s="93"/>
      <c r="L154" s="93"/>
      <c r="M154" s="93"/>
      <c r="N154" s="93"/>
      <c r="O154" s="93"/>
      <c r="P154" s="93"/>
    </row>
    <row r="155" spans="2:16" s="22" customFormat="1" x14ac:dyDescent="0.2">
      <c r="J155" s="93"/>
      <c r="K155" s="93"/>
      <c r="L155" s="93"/>
      <c r="M155" s="93"/>
      <c r="N155" s="93"/>
      <c r="O155" s="93"/>
      <c r="P155" s="93"/>
    </row>
    <row r="156" spans="2:16" s="22" customFormat="1" x14ac:dyDescent="0.2">
      <c r="J156" s="93"/>
      <c r="K156" s="93"/>
      <c r="L156" s="93"/>
      <c r="M156" s="93"/>
      <c r="N156" s="93"/>
      <c r="O156" s="93"/>
      <c r="P156" s="93"/>
    </row>
    <row r="157" spans="2:16" s="22" customFormat="1" x14ac:dyDescent="0.2">
      <c r="J157" s="93"/>
      <c r="K157" s="93"/>
      <c r="L157" s="93"/>
      <c r="M157" s="93"/>
      <c r="N157" s="93"/>
      <c r="O157" s="93"/>
      <c r="P157" s="93"/>
    </row>
    <row r="158" spans="2:16" s="22" customFormat="1" x14ac:dyDescent="0.2">
      <c r="J158" s="93"/>
      <c r="K158" s="93"/>
      <c r="L158" s="93"/>
      <c r="M158" s="93"/>
      <c r="N158" s="93"/>
      <c r="O158" s="93"/>
      <c r="P158" s="93"/>
    </row>
    <row r="159" spans="2:16" s="22" customFormat="1" x14ac:dyDescent="0.2">
      <c r="J159" s="93"/>
      <c r="K159" s="93"/>
      <c r="L159" s="93"/>
      <c r="M159" s="93"/>
      <c r="N159" s="93"/>
      <c r="O159" s="93"/>
      <c r="P159" s="93"/>
    </row>
    <row r="160" spans="2:16" s="22" customFormat="1" x14ac:dyDescent="0.2">
      <c r="J160" s="93"/>
      <c r="K160" s="93"/>
      <c r="L160" s="93"/>
      <c r="M160" s="93"/>
      <c r="N160" s="93"/>
      <c r="O160" s="93"/>
      <c r="P160" s="93"/>
    </row>
    <row r="161" spans="2:16" s="22" customFormat="1" x14ac:dyDescent="0.2">
      <c r="J161" s="93"/>
      <c r="K161" s="93"/>
      <c r="L161" s="93"/>
      <c r="M161" s="93"/>
      <c r="N161" s="93"/>
      <c r="O161" s="93"/>
      <c r="P161" s="93"/>
    </row>
    <row r="162" spans="2:16" s="22" customFormat="1" x14ac:dyDescent="0.2">
      <c r="J162" s="93"/>
      <c r="K162" s="93"/>
      <c r="L162" s="93"/>
      <c r="M162" s="93"/>
      <c r="N162" s="93"/>
      <c r="O162" s="93"/>
      <c r="P162" s="93"/>
    </row>
    <row r="163" spans="2:16" s="22" customFormat="1" x14ac:dyDescent="0.2">
      <c r="J163" s="93"/>
      <c r="K163" s="93"/>
      <c r="L163" s="93"/>
      <c r="M163" s="93"/>
      <c r="N163" s="93"/>
      <c r="O163" s="93"/>
      <c r="P163" s="93"/>
    </row>
    <row r="164" spans="2:16" s="22" customFormat="1" x14ac:dyDescent="0.2">
      <c r="J164" s="93"/>
      <c r="K164" s="93"/>
      <c r="L164" s="93"/>
      <c r="M164" s="93"/>
      <c r="N164" s="93"/>
      <c r="O164" s="93"/>
      <c r="P164" s="93"/>
    </row>
    <row r="166" spans="2:16" ht="31.5" customHeight="1" x14ac:dyDescent="0.2">
      <c r="B166" s="216" t="s">
        <v>105</v>
      </c>
      <c r="C166" s="217"/>
      <c r="D166" s="214" t="s">
        <v>146</v>
      </c>
      <c r="E166" s="215"/>
      <c r="F166" s="214" t="s">
        <v>147</v>
      </c>
      <c r="G166" s="215"/>
    </row>
  </sheetData>
  <sheetProtection password="F871" sheet="1" objects="1" scenarios="1" selectLockedCells="1"/>
  <dataConsolidate/>
  <mergeCells count="28">
    <mergeCell ref="B148:G148"/>
    <mergeCell ref="B149:F149"/>
    <mergeCell ref="M93:M94"/>
    <mergeCell ref="L93:L94"/>
    <mergeCell ref="F166:G166"/>
    <mergeCell ref="B166:C166"/>
    <mergeCell ref="D166:E166"/>
    <mergeCell ref="B127:G127"/>
    <mergeCell ref="B117:F117"/>
    <mergeCell ref="B121:G121"/>
    <mergeCell ref="B122:G122"/>
    <mergeCell ref="B123:G123"/>
    <mergeCell ref="B124:G124"/>
    <mergeCell ref="B125:G125"/>
    <mergeCell ref="B108:F108"/>
    <mergeCell ref="B41:C41"/>
    <mergeCell ref="C69:F69"/>
    <mergeCell ref="C104:F104"/>
    <mergeCell ref="B96:C96"/>
    <mergeCell ref="B103:G103"/>
    <mergeCell ref="B2:G2"/>
    <mergeCell ref="B32:D32"/>
    <mergeCell ref="E16:F16"/>
    <mergeCell ref="E17:F17"/>
    <mergeCell ref="C18:D18"/>
    <mergeCell ref="E7:G7"/>
    <mergeCell ref="B7:C7"/>
    <mergeCell ref="B14:C14"/>
  </mergeCells>
  <dataValidations count="14">
    <dataValidation type="list" allowBlank="1" showInputMessage="1" showErrorMessage="1" sqref="C8">
      <formula1>"Nouvelle Affaire, Avenant"</formula1>
    </dataValidation>
    <dataValidation type="list" allowBlank="1" showInputMessage="1" showErrorMessage="1" sqref="E34:F34 E41:F42 E44:F44 E46:F46 E49:F49 E51:F51 F65:F68 C78 C99 F15">
      <formula1>"Oui,Non"</formula1>
    </dataValidation>
    <dataValidation type="list" allowBlank="1" showInputMessage="1" showErrorMessage="1" sqref="E32:F32">
      <mc:AlternateContent xmlns:x12ac="http://schemas.microsoft.com/office/spreadsheetml/2011/1/ac" xmlns:mc="http://schemas.openxmlformats.org/markup-compatibility/2006">
        <mc:Choice Requires="x12ac">
          <x12ac:list>"Oui, précisez", Non</x12ac:list>
        </mc:Choice>
        <mc:Fallback>
          <formula1>"Oui, précisez, Non"</formula1>
        </mc:Fallback>
      </mc:AlternateContent>
    </dataValidation>
    <dataValidation type="list" allowBlank="1" showInputMessage="1" showErrorMessage="1" sqref="B15">
      <formula1>"M,Mme,Mlle,SA,SPRL,Autres:"</formula1>
    </dataValidation>
    <dataValidation type="list" allowBlank="1" showInputMessage="1" showErrorMessage="1" sqref="F73">
      <mc:AlternateContent xmlns:x12ac="http://schemas.microsoft.com/office/spreadsheetml/2011/1/ac" xmlns:mc="http://schemas.openxmlformats.org/markup-compatibility/2006">
        <mc:Choice Requires="x12ac">
          <x12ac:list>"Voiture, Camionnette", Minibus, Moto 2 roues,Cyclomoteur classe A, Cyclomoteur Classe B, Cyclomoteur non defini, vehicule automobile de Camping, Tracteur Agricole, Oldtimmer</x12ac:list>
        </mc:Choice>
        <mc:Fallback>
          <formula1>"Voiture, Camionnette, Minibus, Moto 2 roues,Cyclomoteur classe A, Cyclomoteur Classe B, Cyclomoteur non defini, vehicule automobile de Camping, Tracteur Agricole, Oldtimmer"</formula1>
        </mc:Fallback>
      </mc:AlternateContent>
    </dataValidation>
    <dataValidation type="list" allowBlank="1" showInputMessage="1" showErrorMessage="1" sqref="C79">
      <formula1>"Essence, Gazoil, LPG"</formula1>
    </dataValidation>
    <dataValidation type="list" allowBlank="1" showInputMessage="1" showErrorMessage="1" sqref="F79">
      <formula1>"Voiture particuliere, usage mixte, de sport, cabriolet, 4x4"</formula1>
    </dataValidation>
    <dataValidation type="list" allowBlank="1" showInputMessage="1" showErrorMessage="1" sqref="C85:C86">
      <formula1>"Assuralia, Origine"</formula1>
    </dataValidation>
    <dataValidation type="list" allowBlank="1" showInputMessage="1" showErrorMessage="1" sqref="F97:F98">
      <formula1>"pas de franchise, 2% minimum de 250€,5% minimum de 500€, 10% minimum de 750€"</formula1>
    </dataValidation>
    <dataValidation type="list" allowBlank="1" showInputMessage="1" showErrorMessage="1" sqref="B96">
      <formula1>"pas de Casco, Casco partiel, Casco Complet (partiel+dégats matèriels)"</formula1>
    </dataValidation>
    <dataValidation type="list" allowBlank="1" showInputMessage="1" showErrorMessage="1" sqref="C100">
      <formula1>"Non assujetti,Assujetti à 50%,Assujetti à 100%"</formula1>
    </dataValidation>
    <dataValidation type="list" allowBlank="1" showInputMessage="1" showErrorMessage="1" sqref="C97">
      <formula1>"Réelle,Fonctionnelle,Agréée 6mois,Agréée 12 mois,Agréée 24 mois"</formula1>
    </dataValidation>
    <dataValidation type="list" allowBlank="1" showInputMessage="1" showErrorMessage="1" sqref="C98">
      <formula1>$L$88:$L$89</formula1>
    </dataValidation>
    <dataValidation type="list" showInputMessage="1" showErrorMessage="1" sqref="C106">
      <formula1>"oui je désire cette garantie,Non"</formula1>
    </dataValidation>
  </dataValidations>
  <pageMargins left="0.70866141732283472" right="0.70866141732283472" top="0.78740157480314965" bottom="0.94488188976377963" header="0.31496062992125984" footer="0.31496062992125984"/>
  <pageSetup paperSize="9" scale="73" fitToHeight="0" orientation="portrait" horizontalDpi="1200" verticalDpi="1200" r:id="rId1"/>
  <headerFooter>
    <oddHeader>&amp;L&amp;G&amp;RProposition  d’assurance Printemps Auto</oddHeader>
    <oddFooter>&amp;LIBS Europe SA
Route de Luxembourg 68
4972 Dippach (GDL)
CAA 2005CM014&amp;CTel : +32 4 2597672
Fax : + 32 4 2597644
affaires@ibseurope.com
RC Lucembourg B108838&amp;RBelfius 068/2436068-37
IBAN BE35 0682 4360 6837
BIC: GKCCBEBB</oddFooter>
  </headerFooter>
  <rowBreaks count="2" manualBreakCount="2">
    <brk id="61" max="7" man="1"/>
    <brk id="118" max="16383" man="1"/>
  </rowBreaks>
  <colBreaks count="1" manualBreakCount="1">
    <brk id="8"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B5:F48"/>
  <sheetViews>
    <sheetView showGridLines="0" showRowColHeaders="0" topLeftCell="A25" zoomScaleNormal="100" zoomScaleSheetLayoutView="115" workbookViewId="0">
      <selection activeCell="B29" sqref="B29:F29"/>
    </sheetView>
  </sheetViews>
  <sheetFormatPr baseColWidth="10" defaultRowHeight="12.75" x14ac:dyDescent="0.2"/>
  <cols>
    <col min="1" max="1" width="6" customWidth="1"/>
    <col min="2" max="6" width="16" customWidth="1"/>
    <col min="7" max="7" width="5" customWidth="1"/>
    <col min="8" max="8" width="12" customWidth="1"/>
  </cols>
  <sheetData>
    <row r="5" spans="2:6" x14ac:dyDescent="0.2">
      <c r="E5" t="str">
        <f>+proposition!E16</f>
        <v>……………………………………………………………………..</v>
      </c>
    </row>
    <row r="6" spans="2:6" x14ac:dyDescent="0.2">
      <c r="E6" t="str">
        <f>+proposition!C18</f>
        <v>………………………………………….</v>
      </c>
    </row>
    <row r="7" spans="2:6" x14ac:dyDescent="0.2">
      <c r="E7" t="str">
        <f>proposition!F18&amp;" "&amp;proposition!C19</f>
        <v>………. ……………………………</v>
      </c>
    </row>
    <row r="12" spans="2:6" x14ac:dyDescent="0.2">
      <c r="B12" s="191" t="s">
        <v>124</v>
      </c>
      <c r="C12" s="191"/>
      <c r="D12" s="191"/>
      <c r="E12" s="191"/>
      <c r="F12" s="191"/>
    </row>
    <row r="14" spans="2:6" x14ac:dyDescent="0.2">
      <c r="E14" s="64" t="s">
        <v>158</v>
      </c>
      <c r="F14" s="65">
        <f ca="1">TODAY()</f>
        <v>41932</v>
      </c>
    </row>
    <row r="16" spans="2:6" x14ac:dyDescent="0.2">
      <c r="B16" s="22" t="s">
        <v>114</v>
      </c>
      <c r="C16" s="108" t="str">
        <f>"OFPRA"&amp; TEXT(proposition!E132,"aaaammjj")&amp;proposition!F8</f>
        <v>OFPRA19000100.............................................</v>
      </c>
    </row>
    <row r="18" spans="2:6" ht="26.25" customHeight="1" x14ac:dyDescent="0.2">
      <c r="B18" s="193" t="s">
        <v>115</v>
      </c>
      <c r="C18" s="193"/>
      <c r="D18" s="193"/>
      <c r="E18" s="193"/>
      <c r="F18" s="193"/>
    </row>
    <row r="20" spans="2:6" x14ac:dyDescent="0.2">
      <c r="B20" s="22" t="s">
        <v>116</v>
      </c>
      <c r="C20" t="str">
        <f>+proposition!E16</f>
        <v>……………………………………………………………………..</v>
      </c>
    </row>
    <row r="21" spans="2:6" x14ac:dyDescent="0.2">
      <c r="B21" s="22" t="s">
        <v>117</v>
      </c>
      <c r="C21" t="str">
        <f>+proposition!C72&amp;" "&amp;proposition!F72&amp;" "&amp;proposition!C77</f>
        <v>............................................ .................................................... ............................................</v>
      </c>
    </row>
    <row r="23" spans="2:6" x14ac:dyDescent="0.2">
      <c r="B23" s="22" t="s">
        <v>118</v>
      </c>
    </row>
    <row r="24" spans="2:6" x14ac:dyDescent="0.2">
      <c r="B24" s="6" t="s">
        <v>121</v>
      </c>
      <c r="C24" s="399">
        <f>+proposition!L101</f>
        <v>0</v>
      </c>
    </row>
    <row r="25" spans="2:6" x14ac:dyDescent="0.2">
      <c r="B25" s="6" t="s">
        <v>119</v>
      </c>
      <c r="C25" s="400">
        <f>+proposition!M101+proposition!N101</f>
        <v>53</v>
      </c>
    </row>
    <row r="26" spans="2:6" x14ac:dyDescent="0.2">
      <c r="B26" s="50" t="s">
        <v>120</v>
      </c>
      <c r="C26" s="401">
        <f>+C24+C25</f>
        <v>53</v>
      </c>
    </row>
    <row r="28" spans="2:6" ht="29.25" customHeight="1" x14ac:dyDescent="0.2">
      <c r="B28" s="193" t="str">
        <f>"Le montant est à verser sur le N° de compte BE21 0689 0113 7303 en mentionnant la communication suivante : "&amp;offre!C16</f>
        <v>Le montant est à verser sur le N° de compte BE21 0689 0113 7303 en mentionnant la communication suivante : OFPRA19000100.............................................</v>
      </c>
      <c r="C28" s="193"/>
      <c r="D28" s="193"/>
      <c r="E28" s="193"/>
      <c r="F28" s="193"/>
    </row>
    <row r="29" spans="2:6" ht="27" customHeight="1" x14ac:dyDescent="0.2">
      <c r="B29" s="193" t="s">
        <v>297</v>
      </c>
      <c r="C29" s="193"/>
      <c r="D29" s="193"/>
      <c r="E29" s="193"/>
      <c r="F29" s="193"/>
    </row>
    <row r="31" spans="2:6" ht="27" customHeight="1" x14ac:dyDescent="0.2">
      <c r="B31" s="232" t="s">
        <v>122</v>
      </c>
      <c r="C31" s="232"/>
      <c r="D31" s="232"/>
      <c r="E31" s="232"/>
      <c r="F31" s="232"/>
    </row>
    <row r="32" spans="2:6" ht="42.75" customHeight="1" x14ac:dyDescent="0.2">
      <c r="B32" s="193" t="s">
        <v>305</v>
      </c>
      <c r="C32" s="193"/>
      <c r="D32" s="193"/>
      <c r="E32" s="193"/>
      <c r="F32" s="193"/>
    </row>
    <row r="33" spans="2:6" x14ac:dyDescent="0.2">
      <c r="B33" s="231" t="s">
        <v>306</v>
      </c>
      <c r="C33" s="231"/>
      <c r="D33" s="231"/>
      <c r="E33" s="231"/>
      <c r="F33" s="231"/>
    </row>
    <row r="35" spans="2:6" ht="28.5" customHeight="1" x14ac:dyDescent="0.2">
      <c r="B35" s="193" t="s">
        <v>268</v>
      </c>
      <c r="C35" s="193"/>
      <c r="D35" s="193"/>
      <c r="E35" s="193"/>
      <c r="F35" s="193"/>
    </row>
    <row r="37" spans="2:6" ht="40.5" customHeight="1" x14ac:dyDescent="0.2">
      <c r="B37" s="193" t="s">
        <v>123</v>
      </c>
      <c r="C37" s="193"/>
      <c r="D37" s="193"/>
      <c r="E37" s="193"/>
      <c r="F37" s="193"/>
    </row>
    <row r="38" spans="2:6" x14ac:dyDescent="0.2">
      <c r="B38" s="22" t="s">
        <v>298</v>
      </c>
    </row>
    <row r="39" spans="2:6" x14ac:dyDescent="0.2">
      <c r="B39" s="22" t="s">
        <v>269</v>
      </c>
    </row>
    <row r="42" spans="2:6" ht="28.5" customHeight="1" x14ac:dyDescent="0.2">
      <c r="E42" s="230" t="s">
        <v>159</v>
      </c>
      <c r="F42" s="230"/>
    </row>
    <row r="47" spans="2:6" x14ac:dyDescent="0.2">
      <c r="B47" s="22" t="s">
        <v>125</v>
      </c>
    </row>
    <row r="48" spans="2:6" x14ac:dyDescent="0.2">
      <c r="B48" s="22" t="s">
        <v>126</v>
      </c>
    </row>
  </sheetData>
  <sheetProtection sheet="1" objects="1" scenarios="1" selectLockedCells="1"/>
  <mergeCells count="10">
    <mergeCell ref="E42:F42"/>
    <mergeCell ref="B33:F33"/>
    <mergeCell ref="B35:F35"/>
    <mergeCell ref="B37:F37"/>
    <mergeCell ref="B12:F12"/>
    <mergeCell ref="B18:F18"/>
    <mergeCell ref="B28:F28"/>
    <mergeCell ref="B29:F29"/>
    <mergeCell ref="B31:F31"/>
    <mergeCell ref="B32:F32"/>
  </mergeCells>
  <pageMargins left="0.70866141732283472" right="0.70866141732283472" top="0.94488188976377963" bottom="1.1417322834645669" header="0.31496062992125984" footer="0.31496062992125984"/>
  <pageSetup paperSize="9" scale="91" orientation="portrait" r:id="rId1"/>
  <headerFooter>
    <oddHeader>&amp;L&amp;G</oddHeader>
    <oddFooter>&amp;LIBS Europe SA
Route de Luxembourg 68
4972 Dippach (GDL)
CAA 2005CM014&amp;CTel : +32 4 2597672
Fax : + 32 4 2597644
affaires@ibseurope.com
RC Lucembourg B108838&amp;RBelfius 068/2436068-37
IBAN BE35 0682 4360 6837
BIC: GKCCBEBB</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T54"/>
  <sheetViews>
    <sheetView showGridLines="0" showRowColHeaders="0" topLeftCell="A8" zoomScaleNormal="100" zoomScaleSheetLayoutView="100" workbookViewId="0">
      <selection activeCell="D8" sqref="D8:E8"/>
    </sheetView>
  </sheetViews>
  <sheetFormatPr baseColWidth="10" defaultRowHeight="15" x14ac:dyDescent="0.25"/>
  <cols>
    <col min="1" max="1" width="5.6640625" style="66" customWidth="1"/>
    <col min="2" max="2" width="12.5" style="66" customWidth="1"/>
    <col min="3" max="3" width="10.33203125" style="66" customWidth="1"/>
    <col min="4" max="4" width="16" style="66" customWidth="1"/>
    <col min="5" max="5" width="9.33203125" style="66" customWidth="1"/>
    <col min="6" max="6" width="4.6640625" style="66" customWidth="1"/>
    <col min="7" max="7" width="15.6640625" style="66" customWidth="1"/>
    <col min="8" max="8" width="11.5" style="66" bestFit="1" customWidth="1"/>
    <col min="9" max="9" width="14" style="66" customWidth="1"/>
    <col min="10" max="10" width="14.1640625" style="66" customWidth="1"/>
    <col min="11" max="11" width="7.33203125" style="66" customWidth="1"/>
    <col min="12" max="12" width="7.6640625" style="66" customWidth="1"/>
    <col min="13" max="14" width="12" style="66"/>
    <col min="15" max="15" width="11.1640625" style="66" customWidth="1"/>
    <col min="16" max="16" width="18" style="66" customWidth="1"/>
    <col min="17" max="17" width="15.83203125" style="66" customWidth="1"/>
    <col min="18" max="18" width="13.6640625" style="66" customWidth="1"/>
    <col min="19" max="256" width="12" style="66"/>
    <col min="257" max="257" width="12.5" style="66" customWidth="1"/>
    <col min="258" max="258" width="10.33203125" style="66" customWidth="1"/>
    <col min="259" max="260" width="9.33203125" style="66" customWidth="1"/>
    <col min="261" max="261" width="4.6640625" style="66" customWidth="1"/>
    <col min="262" max="262" width="15.6640625" style="66" customWidth="1"/>
    <col min="263" max="263" width="10.83203125" style="66" customWidth="1"/>
    <col min="264" max="264" width="15" style="66" customWidth="1"/>
    <col min="265" max="265" width="12.6640625" style="66" customWidth="1"/>
    <col min="266" max="266" width="9.5" style="66" customWidth="1"/>
    <col min="267" max="512" width="12" style="66"/>
    <col min="513" max="513" width="12.5" style="66" customWidth="1"/>
    <col min="514" max="514" width="10.33203125" style="66" customWidth="1"/>
    <col min="515" max="516" width="9.33203125" style="66" customWidth="1"/>
    <col min="517" max="517" width="4.6640625" style="66" customWidth="1"/>
    <col min="518" max="518" width="15.6640625" style="66" customWidth="1"/>
    <col min="519" max="519" width="10.83203125" style="66" customWidth="1"/>
    <col min="520" max="520" width="15" style="66" customWidth="1"/>
    <col min="521" max="521" width="12.6640625" style="66" customWidth="1"/>
    <col min="522" max="522" width="9.5" style="66" customWidth="1"/>
    <col min="523" max="768" width="12" style="66"/>
    <col min="769" max="769" width="12.5" style="66" customWidth="1"/>
    <col min="770" max="770" width="10.33203125" style="66" customWidth="1"/>
    <col min="771" max="772" width="9.33203125" style="66" customWidth="1"/>
    <col min="773" max="773" width="4.6640625" style="66" customWidth="1"/>
    <col min="774" max="774" width="15.6640625" style="66" customWidth="1"/>
    <col min="775" max="775" width="10.83203125" style="66" customWidth="1"/>
    <col min="776" max="776" width="15" style="66" customWidth="1"/>
    <col min="777" max="777" width="12.6640625" style="66" customWidth="1"/>
    <col min="778" max="778" width="9.5" style="66" customWidth="1"/>
    <col min="779" max="1024" width="12" style="66"/>
    <col min="1025" max="1025" width="12.5" style="66" customWidth="1"/>
    <col min="1026" max="1026" width="10.33203125" style="66" customWidth="1"/>
    <col min="1027" max="1028" width="9.33203125" style="66" customWidth="1"/>
    <col min="1029" max="1029" width="4.6640625" style="66" customWidth="1"/>
    <col min="1030" max="1030" width="15.6640625" style="66" customWidth="1"/>
    <col min="1031" max="1031" width="10.83203125" style="66" customWidth="1"/>
    <col min="1032" max="1032" width="15" style="66" customWidth="1"/>
    <col min="1033" max="1033" width="12.6640625" style="66" customWidth="1"/>
    <col min="1034" max="1034" width="9.5" style="66" customWidth="1"/>
    <col min="1035" max="1280" width="12" style="66"/>
    <col min="1281" max="1281" width="12.5" style="66" customWidth="1"/>
    <col min="1282" max="1282" width="10.33203125" style="66" customWidth="1"/>
    <col min="1283" max="1284" width="9.33203125" style="66" customWidth="1"/>
    <col min="1285" max="1285" width="4.6640625" style="66" customWidth="1"/>
    <col min="1286" max="1286" width="15.6640625" style="66" customWidth="1"/>
    <col min="1287" max="1287" width="10.83203125" style="66" customWidth="1"/>
    <col min="1288" max="1288" width="15" style="66" customWidth="1"/>
    <col min="1289" max="1289" width="12.6640625" style="66" customWidth="1"/>
    <col min="1290" max="1290" width="9.5" style="66" customWidth="1"/>
    <col min="1291" max="1536" width="12" style="66"/>
    <col min="1537" max="1537" width="12.5" style="66" customWidth="1"/>
    <col min="1538" max="1538" width="10.33203125" style="66" customWidth="1"/>
    <col min="1539" max="1540" width="9.33203125" style="66" customWidth="1"/>
    <col min="1541" max="1541" width="4.6640625" style="66" customWidth="1"/>
    <col min="1542" max="1542" width="15.6640625" style="66" customWidth="1"/>
    <col min="1543" max="1543" width="10.83203125" style="66" customWidth="1"/>
    <col min="1544" max="1544" width="15" style="66" customWidth="1"/>
    <col min="1545" max="1545" width="12.6640625" style="66" customWidth="1"/>
    <col min="1546" max="1546" width="9.5" style="66" customWidth="1"/>
    <col min="1547" max="1792" width="12" style="66"/>
    <col min="1793" max="1793" width="12.5" style="66" customWidth="1"/>
    <col min="1794" max="1794" width="10.33203125" style="66" customWidth="1"/>
    <col min="1795" max="1796" width="9.33203125" style="66" customWidth="1"/>
    <col min="1797" max="1797" width="4.6640625" style="66" customWidth="1"/>
    <col min="1798" max="1798" width="15.6640625" style="66" customWidth="1"/>
    <col min="1799" max="1799" width="10.83203125" style="66" customWidth="1"/>
    <col min="1800" max="1800" width="15" style="66" customWidth="1"/>
    <col min="1801" max="1801" width="12.6640625" style="66" customWidth="1"/>
    <col min="1802" max="1802" width="9.5" style="66" customWidth="1"/>
    <col min="1803" max="2048" width="12" style="66"/>
    <col min="2049" max="2049" width="12.5" style="66" customWidth="1"/>
    <col min="2050" max="2050" width="10.33203125" style="66" customWidth="1"/>
    <col min="2051" max="2052" width="9.33203125" style="66" customWidth="1"/>
    <col min="2053" max="2053" width="4.6640625" style="66" customWidth="1"/>
    <col min="2054" max="2054" width="15.6640625" style="66" customWidth="1"/>
    <col min="2055" max="2055" width="10.83203125" style="66" customWidth="1"/>
    <col min="2056" max="2056" width="15" style="66" customWidth="1"/>
    <col min="2057" max="2057" width="12.6640625" style="66" customWidth="1"/>
    <col min="2058" max="2058" width="9.5" style="66" customWidth="1"/>
    <col min="2059" max="2304" width="12" style="66"/>
    <col min="2305" max="2305" width="12.5" style="66" customWidth="1"/>
    <col min="2306" max="2306" width="10.33203125" style="66" customWidth="1"/>
    <col min="2307" max="2308" width="9.33203125" style="66" customWidth="1"/>
    <col min="2309" max="2309" width="4.6640625" style="66" customWidth="1"/>
    <col min="2310" max="2310" width="15.6640625" style="66" customWidth="1"/>
    <col min="2311" max="2311" width="10.83203125" style="66" customWidth="1"/>
    <col min="2312" max="2312" width="15" style="66" customWidth="1"/>
    <col min="2313" max="2313" width="12.6640625" style="66" customWidth="1"/>
    <col min="2314" max="2314" width="9.5" style="66" customWidth="1"/>
    <col min="2315" max="2560" width="12" style="66"/>
    <col min="2561" max="2561" width="12.5" style="66" customWidth="1"/>
    <col min="2562" max="2562" width="10.33203125" style="66" customWidth="1"/>
    <col min="2563" max="2564" width="9.33203125" style="66" customWidth="1"/>
    <col min="2565" max="2565" width="4.6640625" style="66" customWidth="1"/>
    <col min="2566" max="2566" width="15.6640625" style="66" customWidth="1"/>
    <col min="2567" max="2567" width="10.83203125" style="66" customWidth="1"/>
    <col min="2568" max="2568" width="15" style="66" customWidth="1"/>
    <col min="2569" max="2569" width="12.6640625" style="66" customWidth="1"/>
    <col min="2570" max="2570" width="9.5" style="66" customWidth="1"/>
    <col min="2571" max="2816" width="12" style="66"/>
    <col min="2817" max="2817" width="12.5" style="66" customWidth="1"/>
    <col min="2818" max="2818" width="10.33203125" style="66" customWidth="1"/>
    <col min="2819" max="2820" width="9.33203125" style="66" customWidth="1"/>
    <col min="2821" max="2821" width="4.6640625" style="66" customWidth="1"/>
    <col min="2822" max="2822" width="15.6640625" style="66" customWidth="1"/>
    <col min="2823" max="2823" width="10.83203125" style="66" customWidth="1"/>
    <col min="2824" max="2824" width="15" style="66" customWidth="1"/>
    <col min="2825" max="2825" width="12.6640625" style="66" customWidth="1"/>
    <col min="2826" max="2826" width="9.5" style="66" customWidth="1"/>
    <col min="2827" max="3072" width="12" style="66"/>
    <col min="3073" max="3073" width="12.5" style="66" customWidth="1"/>
    <col min="3074" max="3074" width="10.33203125" style="66" customWidth="1"/>
    <col min="3075" max="3076" width="9.33203125" style="66" customWidth="1"/>
    <col min="3077" max="3077" width="4.6640625" style="66" customWidth="1"/>
    <col min="3078" max="3078" width="15.6640625" style="66" customWidth="1"/>
    <col min="3079" max="3079" width="10.83203125" style="66" customWidth="1"/>
    <col min="3080" max="3080" width="15" style="66" customWidth="1"/>
    <col min="3081" max="3081" width="12.6640625" style="66" customWidth="1"/>
    <col min="3082" max="3082" width="9.5" style="66" customWidth="1"/>
    <col min="3083" max="3328" width="12" style="66"/>
    <col min="3329" max="3329" width="12.5" style="66" customWidth="1"/>
    <col min="3330" max="3330" width="10.33203125" style="66" customWidth="1"/>
    <col min="3331" max="3332" width="9.33203125" style="66" customWidth="1"/>
    <col min="3333" max="3333" width="4.6640625" style="66" customWidth="1"/>
    <col min="3334" max="3334" width="15.6640625" style="66" customWidth="1"/>
    <col min="3335" max="3335" width="10.83203125" style="66" customWidth="1"/>
    <col min="3336" max="3336" width="15" style="66" customWidth="1"/>
    <col min="3337" max="3337" width="12.6640625" style="66" customWidth="1"/>
    <col min="3338" max="3338" width="9.5" style="66" customWidth="1"/>
    <col min="3339" max="3584" width="12" style="66"/>
    <col min="3585" max="3585" width="12.5" style="66" customWidth="1"/>
    <col min="3586" max="3586" width="10.33203125" style="66" customWidth="1"/>
    <col min="3587" max="3588" width="9.33203125" style="66" customWidth="1"/>
    <col min="3589" max="3589" width="4.6640625" style="66" customWidth="1"/>
    <col min="3590" max="3590" width="15.6640625" style="66" customWidth="1"/>
    <col min="3591" max="3591" width="10.83203125" style="66" customWidth="1"/>
    <col min="3592" max="3592" width="15" style="66" customWidth="1"/>
    <col min="3593" max="3593" width="12.6640625" style="66" customWidth="1"/>
    <col min="3594" max="3594" width="9.5" style="66" customWidth="1"/>
    <col min="3595" max="3840" width="12" style="66"/>
    <col min="3841" max="3841" width="12.5" style="66" customWidth="1"/>
    <col min="3842" max="3842" width="10.33203125" style="66" customWidth="1"/>
    <col min="3843" max="3844" width="9.33203125" style="66" customWidth="1"/>
    <col min="3845" max="3845" width="4.6640625" style="66" customWidth="1"/>
    <col min="3846" max="3846" width="15.6640625" style="66" customWidth="1"/>
    <col min="3847" max="3847" width="10.83203125" style="66" customWidth="1"/>
    <col min="3848" max="3848" width="15" style="66" customWidth="1"/>
    <col min="3849" max="3849" width="12.6640625" style="66" customWidth="1"/>
    <col min="3850" max="3850" width="9.5" style="66" customWidth="1"/>
    <col min="3851" max="4096" width="12" style="66"/>
    <col min="4097" max="4097" width="12.5" style="66" customWidth="1"/>
    <col min="4098" max="4098" width="10.33203125" style="66" customWidth="1"/>
    <col min="4099" max="4100" width="9.33203125" style="66" customWidth="1"/>
    <col min="4101" max="4101" width="4.6640625" style="66" customWidth="1"/>
    <col min="4102" max="4102" width="15.6640625" style="66" customWidth="1"/>
    <col min="4103" max="4103" width="10.83203125" style="66" customWidth="1"/>
    <col min="4104" max="4104" width="15" style="66" customWidth="1"/>
    <col min="4105" max="4105" width="12.6640625" style="66" customWidth="1"/>
    <col min="4106" max="4106" width="9.5" style="66" customWidth="1"/>
    <col min="4107" max="4352" width="12" style="66"/>
    <col min="4353" max="4353" width="12.5" style="66" customWidth="1"/>
    <col min="4354" max="4354" width="10.33203125" style="66" customWidth="1"/>
    <col min="4355" max="4356" width="9.33203125" style="66" customWidth="1"/>
    <col min="4357" max="4357" width="4.6640625" style="66" customWidth="1"/>
    <col min="4358" max="4358" width="15.6640625" style="66" customWidth="1"/>
    <col min="4359" max="4359" width="10.83203125" style="66" customWidth="1"/>
    <col min="4360" max="4360" width="15" style="66" customWidth="1"/>
    <col min="4361" max="4361" width="12.6640625" style="66" customWidth="1"/>
    <col min="4362" max="4362" width="9.5" style="66" customWidth="1"/>
    <col min="4363" max="4608" width="12" style="66"/>
    <col min="4609" max="4609" width="12.5" style="66" customWidth="1"/>
    <col min="4610" max="4610" width="10.33203125" style="66" customWidth="1"/>
    <col min="4611" max="4612" width="9.33203125" style="66" customWidth="1"/>
    <col min="4613" max="4613" width="4.6640625" style="66" customWidth="1"/>
    <col min="4614" max="4614" width="15.6640625" style="66" customWidth="1"/>
    <col min="4615" max="4615" width="10.83203125" style="66" customWidth="1"/>
    <col min="4616" max="4616" width="15" style="66" customWidth="1"/>
    <col min="4617" max="4617" width="12.6640625" style="66" customWidth="1"/>
    <col min="4618" max="4618" width="9.5" style="66" customWidth="1"/>
    <col min="4619" max="4864" width="12" style="66"/>
    <col min="4865" max="4865" width="12.5" style="66" customWidth="1"/>
    <col min="4866" max="4866" width="10.33203125" style="66" customWidth="1"/>
    <col min="4867" max="4868" width="9.33203125" style="66" customWidth="1"/>
    <col min="4869" max="4869" width="4.6640625" style="66" customWidth="1"/>
    <col min="4870" max="4870" width="15.6640625" style="66" customWidth="1"/>
    <col min="4871" max="4871" width="10.83203125" style="66" customWidth="1"/>
    <col min="4872" max="4872" width="15" style="66" customWidth="1"/>
    <col min="4873" max="4873" width="12.6640625" style="66" customWidth="1"/>
    <col min="4874" max="4874" width="9.5" style="66" customWidth="1"/>
    <col min="4875" max="5120" width="12" style="66"/>
    <col min="5121" max="5121" width="12.5" style="66" customWidth="1"/>
    <col min="5122" max="5122" width="10.33203125" style="66" customWidth="1"/>
    <col min="5123" max="5124" width="9.33203125" style="66" customWidth="1"/>
    <col min="5125" max="5125" width="4.6640625" style="66" customWidth="1"/>
    <col min="5126" max="5126" width="15.6640625" style="66" customWidth="1"/>
    <col min="5127" max="5127" width="10.83203125" style="66" customWidth="1"/>
    <col min="5128" max="5128" width="15" style="66" customWidth="1"/>
    <col min="5129" max="5129" width="12.6640625" style="66" customWidth="1"/>
    <col min="5130" max="5130" width="9.5" style="66" customWidth="1"/>
    <col min="5131" max="5376" width="12" style="66"/>
    <col min="5377" max="5377" width="12.5" style="66" customWidth="1"/>
    <col min="5378" max="5378" width="10.33203125" style="66" customWidth="1"/>
    <col min="5379" max="5380" width="9.33203125" style="66" customWidth="1"/>
    <col min="5381" max="5381" width="4.6640625" style="66" customWidth="1"/>
    <col min="5382" max="5382" width="15.6640625" style="66" customWidth="1"/>
    <col min="5383" max="5383" width="10.83203125" style="66" customWidth="1"/>
    <col min="5384" max="5384" width="15" style="66" customWidth="1"/>
    <col min="5385" max="5385" width="12.6640625" style="66" customWidth="1"/>
    <col min="5386" max="5386" width="9.5" style="66" customWidth="1"/>
    <col min="5387" max="5632" width="12" style="66"/>
    <col min="5633" max="5633" width="12.5" style="66" customWidth="1"/>
    <col min="5634" max="5634" width="10.33203125" style="66" customWidth="1"/>
    <col min="5635" max="5636" width="9.33203125" style="66" customWidth="1"/>
    <col min="5637" max="5637" width="4.6640625" style="66" customWidth="1"/>
    <col min="5638" max="5638" width="15.6640625" style="66" customWidth="1"/>
    <col min="5639" max="5639" width="10.83203125" style="66" customWidth="1"/>
    <col min="5640" max="5640" width="15" style="66" customWidth="1"/>
    <col min="5641" max="5641" width="12.6640625" style="66" customWidth="1"/>
    <col min="5642" max="5642" width="9.5" style="66" customWidth="1"/>
    <col min="5643" max="5888" width="12" style="66"/>
    <col min="5889" max="5889" width="12.5" style="66" customWidth="1"/>
    <col min="5890" max="5890" width="10.33203125" style="66" customWidth="1"/>
    <col min="5891" max="5892" width="9.33203125" style="66" customWidth="1"/>
    <col min="5893" max="5893" width="4.6640625" style="66" customWidth="1"/>
    <col min="5894" max="5894" width="15.6640625" style="66" customWidth="1"/>
    <col min="5895" max="5895" width="10.83203125" style="66" customWidth="1"/>
    <col min="5896" max="5896" width="15" style="66" customWidth="1"/>
    <col min="5897" max="5897" width="12.6640625" style="66" customWidth="1"/>
    <col min="5898" max="5898" width="9.5" style="66" customWidth="1"/>
    <col min="5899" max="6144" width="12" style="66"/>
    <col min="6145" max="6145" width="12.5" style="66" customWidth="1"/>
    <col min="6146" max="6146" width="10.33203125" style="66" customWidth="1"/>
    <col min="6147" max="6148" width="9.33203125" style="66" customWidth="1"/>
    <col min="6149" max="6149" width="4.6640625" style="66" customWidth="1"/>
    <col min="6150" max="6150" width="15.6640625" style="66" customWidth="1"/>
    <col min="6151" max="6151" width="10.83203125" style="66" customWidth="1"/>
    <col min="6152" max="6152" width="15" style="66" customWidth="1"/>
    <col min="6153" max="6153" width="12.6640625" style="66" customWidth="1"/>
    <col min="6154" max="6154" width="9.5" style="66" customWidth="1"/>
    <col min="6155" max="6400" width="12" style="66"/>
    <col min="6401" max="6401" width="12.5" style="66" customWidth="1"/>
    <col min="6402" max="6402" width="10.33203125" style="66" customWidth="1"/>
    <col min="6403" max="6404" width="9.33203125" style="66" customWidth="1"/>
    <col min="6405" max="6405" width="4.6640625" style="66" customWidth="1"/>
    <col min="6406" max="6406" width="15.6640625" style="66" customWidth="1"/>
    <col min="6407" max="6407" width="10.83203125" style="66" customWidth="1"/>
    <col min="6408" max="6408" width="15" style="66" customWidth="1"/>
    <col min="6409" max="6409" width="12.6640625" style="66" customWidth="1"/>
    <col min="6410" max="6410" width="9.5" style="66" customWidth="1"/>
    <col min="6411" max="6656" width="12" style="66"/>
    <col min="6657" max="6657" width="12.5" style="66" customWidth="1"/>
    <col min="6658" max="6658" width="10.33203125" style="66" customWidth="1"/>
    <col min="6659" max="6660" width="9.33203125" style="66" customWidth="1"/>
    <col min="6661" max="6661" width="4.6640625" style="66" customWidth="1"/>
    <col min="6662" max="6662" width="15.6640625" style="66" customWidth="1"/>
    <col min="6663" max="6663" width="10.83203125" style="66" customWidth="1"/>
    <col min="6664" max="6664" width="15" style="66" customWidth="1"/>
    <col min="6665" max="6665" width="12.6640625" style="66" customWidth="1"/>
    <col min="6666" max="6666" width="9.5" style="66" customWidth="1"/>
    <col min="6667" max="6912" width="12" style="66"/>
    <col min="6913" max="6913" width="12.5" style="66" customWidth="1"/>
    <col min="6914" max="6914" width="10.33203125" style="66" customWidth="1"/>
    <col min="6915" max="6916" width="9.33203125" style="66" customWidth="1"/>
    <col min="6917" max="6917" width="4.6640625" style="66" customWidth="1"/>
    <col min="6918" max="6918" width="15.6640625" style="66" customWidth="1"/>
    <col min="6919" max="6919" width="10.83203125" style="66" customWidth="1"/>
    <col min="6920" max="6920" width="15" style="66" customWidth="1"/>
    <col min="6921" max="6921" width="12.6640625" style="66" customWidth="1"/>
    <col min="6922" max="6922" width="9.5" style="66" customWidth="1"/>
    <col min="6923" max="7168" width="12" style="66"/>
    <col min="7169" max="7169" width="12.5" style="66" customWidth="1"/>
    <col min="7170" max="7170" width="10.33203125" style="66" customWidth="1"/>
    <col min="7171" max="7172" width="9.33203125" style="66" customWidth="1"/>
    <col min="7173" max="7173" width="4.6640625" style="66" customWidth="1"/>
    <col min="7174" max="7174" width="15.6640625" style="66" customWidth="1"/>
    <col min="7175" max="7175" width="10.83203125" style="66" customWidth="1"/>
    <col min="7176" max="7176" width="15" style="66" customWidth="1"/>
    <col min="7177" max="7177" width="12.6640625" style="66" customWidth="1"/>
    <col min="7178" max="7178" width="9.5" style="66" customWidth="1"/>
    <col min="7179" max="7424" width="12" style="66"/>
    <col min="7425" max="7425" width="12.5" style="66" customWidth="1"/>
    <col min="7426" max="7426" width="10.33203125" style="66" customWidth="1"/>
    <col min="7427" max="7428" width="9.33203125" style="66" customWidth="1"/>
    <col min="7429" max="7429" width="4.6640625" style="66" customWidth="1"/>
    <col min="7430" max="7430" width="15.6640625" style="66" customWidth="1"/>
    <col min="7431" max="7431" width="10.83203125" style="66" customWidth="1"/>
    <col min="7432" max="7432" width="15" style="66" customWidth="1"/>
    <col min="7433" max="7433" width="12.6640625" style="66" customWidth="1"/>
    <col min="7434" max="7434" width="9.5" style="66" customWidth="1"/>
    <col min="7435" max="7680" width="12" style="66"/>
    <col min="7681" max="7681" width="12.5" style="66" customWidth="1"/>
    <col min="7682" max="7682" width="10.33203125" style="66" customWidth="1"/>
    <col min="7683" max="7684" width="9.33203125" style="66" customWidth="1"/>
    <col min="7685" max="7685" width="4.6640625" style="66" customWidth="1"/>
    <col min="7686" max="7686" width="15.6640625" style="66" customWidth="1"/>
    <col min="7687" max="7687" width="10.83203125" style="66" customWidth="1"/>
    <col min="7688" max="7688" width="15" style="66" customWidth="1"/>
    <col min="7689" max="7689" width="12.6640625" style="66" customWidth="1"/>
    <col min="7690" max="7690" width="9.5" style="66" customWidth="1"/>
    <col min="7691" max="7936" width="12" style="66"/>
    <col min="7937" max="7937" width="12.5" style="66" customWidth="1"/>
    <col min="7938" max="7938" width="10.33203125" style="66" customWidth="1"/>
    <col min="7939" max="7940" width="9.33203125" style="66" customWidth="1"/>
    <col min="7941" max="7941" width="4.6640625" style="66" customWidth="1"/>
    <col min="7942" max="7942" width="15.6640625" style="66" customWidth="1"/>
    <col min="7943" max="7943" width="10.83203125" style="66" customWidth="1"/>
    <col min="7944" max="7944" width="15" style="66" customWidth="1"/>
    <col min="7945" max="7945" width="12.6640625" style="66" customWidth="1"/>
    <col min="7946" max="7946" width="9.5" style="66" customWidth="1"/>
    <col min="7947" max="8192" width="12" style="66"/>
    <col min="8193" max="8193" width="12.5" style="66" customWidth="1"/>
    <col min="8194" max="8194" width="10.33203125" style="66" customWidth="1"/>
    <col min="8195" max="8196" width="9.33203125" style="66" customWidth="1"/>
    <col min="8197" max="8197" width="4.6640625" style="66" customWidth="1"/>
    <col min="8198" max="8198" width="15.6640625" style="66" customWidth="1"/>
    <col min="8199" max="8199" width="10.83203125" style="66" customWidth="1"/>
    <col min="8200" max="8200" width="15" style="66" customWidth="1"/>
    <col min="8201" max="8201" width="12.6640625" style="66" customWidth="1"/>
    <col min="8202" max="8202" width="9.5" style="66" customWidth="1"/>
    <col min="8203" max="8448" width="12" style="66"/>
    <col min="8449" max="8449" width="12.5" style="66" customWidth="1"/>
    <col min="8450" max="8450" width="10.33203125" style="66" customWidth="1"/>
    <col min="8451" max="8452" width="9.33203125" style="66" customWidth="1"/>
    <col min="8453" max="8453" width="4.6640625" style="66" customWidth="1"/>
    <col min="8454" max="8454" width="15.6640625" style="66" customWidth="1"/>
    <col min="8455" max="8455" width="10.83203125" style="66" customWidth="1"/>
    <col min="8456" max="8456" width="15" style="66" customWidth="1"/>
    <col min="8457" max="8457" width="12.6640625" style="66" customWidth="1"/>
    <col min="8458" max="8458" width="9.5" style="66" customWidth="1"/>
    <col min="8459" max="8704" width="12" style="66"/>
    <col min="8705" max="8705" width="12.5" style="66" customWidth="1"/>
    <col min="8706" max="8706" width="10.33203125" style="66" customWidth="1"/>
    <col min="8707" max="8708" width="9.33203125" style="66" customWidth="1"/>
    <col min="8709" max="8709" width="4.6640625" style="66" customWidth="1"/>
    <col min="8710" max="8710" width="15.6640625" style="66" customWidth="1"/>
    <col min="8711" max="8711" width="10.83203125" style="66" customWidth="1"/>
    <col min="8712" max="8712" width="15" style="66" customWidth="1"/>
    <col min="8713" max="8713" width="12.6640625" style="66" customWidth="1"/>
    <col min="8714" max="8714" width="9.5" style="66" customWidth="1"/>
    <col min="8715" max="8960" width="12" style="66"/>
    <col min="8961" max="8961" width="12.5" style="66" customWidth="1"/>
    <col min="8962" max="8962" width="10.33203125" style="66" customWidth="1"/>
    <col min="8963" max="8964" width="9.33203125" style="66" customWidth="1"/>
    <col min="8965" max="8965" width="4.6640625" style="66" customWidth="1"/>
    <col min="8966" max="8966" width="15.6640625" style="66" customWidth="1"/>
    <col min="8967" max="8967" width="10.83203125" style="66" customWidth="1"/>
    <col min="8968" max="8968" width="15" style="66" customWidth="1"/>
    <col min="8969" max="8969" width="12.6640625" style="66" customWidth="1"/>
    <col min="8970" max="8970" width="9.5" style="66" customWidth="1"/>
    <col min="8971" max="9216" width="12" style="66"/>
    <col min="9217" max="9217" width="12.5" style="66" customWidth="1"/>
    <col min="9218" max="9218" width="10.33203125" style="66" customWidth="1"/>
    <col min="9219" max="9220" width="9.33203125" style="66" customWidth="1"/>
    <col min="9221" max="9221" width="4.6640625" style="66" customWidth="1"/>
    <col min="9222" max="9222" width="15.6640625" style="66" customWidth="1"/>
    <col min="9223" max="9223" width="10.83203125" style="66" customWidth="1"/>
    <col min="9224" max="9224" width="15" style="66" customWidth="1"/>
    <col min="9225" max="9225" width="12.6640625" style="66" customWidth="1"/>
    <col min="9226" max="9226" width="9.5" style="66" customWidth="1"/>
    <col min="9227" max="9472" width="12" style="66"/>
    <col min="9473" max="9473" width="12.5" style="66" customWidth="1"/>
    <col min="9474" max="9474" width="10.33203125" style="66" customWidth="1"/>
    <col min="9475" max="9476" width="9.33203125" style="66" customWidth="1"/>
    <col min="9477" max="9477" width="4.6640625" style="66" customWidth="1"/>
    <col min="9478" max="9478" width="15.6640625" style="66" customWidth="1"/>
    <col min="9479" max="9479" width="10.83203125" style="66" customWidth="1"/>
    <col min="9480" max="9480" width="15" style="66" customWidth="1"/>
    <col min="9481" max="9481" width="12.6640625" style="66" customWidth="1"/>
    <col min="9482" max="9482" width="9.5" style="66" customWidth="1"/>
    <col min="9483" max="9728" width="12" style="66"/>
    <col min="9729" max="9729" width="12.5" style="66" customWidth="1"/>
    <col min="9730" max="9730" width="10.33203125" style="66" customWidth="1"/>
    <col min="9731" max="9732" width="9.33203125" style="66" customWidth="1"/>
    <col min="9733" max="9733" width="4.6640625" style="66" customWidth="1"/>
    <col min="9734" max="9734" width="15.6640625" style="66" customWidth="1"/>
    <col min="9735" max="9735" width="10.83203125" style="66" customWidth="1"/>
    <col min="9736" max="9736" width="15" style="66" customWidth="1"/>
    <col min="9737" max="9737" width="12.6640625" style="66" customWidth="1"/>
    <col min="9738" max="9738" width="9.5" style="66" customWidth="1"/>
    <col min="9739" max="9984" width="12" style="66"/>
    <col min="9985" max="9985" width="12.5" style="66" customWidth="1"/>
    <col min="9986" max="9986" width="10.33203125" style="66" customWidth="1"/>
    <col min="9987" max="9988" width="9.33203125" style="66" customWidth="1"/>
    <col min="9989" max="9989" width="4.6640625" style="66" customWidth="1"/>
    <col min="9990" max="9990" width="15.6640625" style="66" customWidth="1"/>
    <col min="9991" max="9991" width="10.83203125" style="66" customWidth="1"/>
    <col min="9992" max="9992" width="15" style="66" customWidth="1"/>
    <col min="9993" max="9993" width="12.6640625" style="66" customWidth="1"/>
    <col min="9994" max="9994" width="9.5" style="66" customWidth="1"/>
    <col min="9995" max="10240" width="12" style="66"/>
    <col min="10241" max="10241" width="12.5" style="66" customWidth="1"/>
    <col min="10242" max="10242" width="10.33203125" style="66" customWidth="1"/>
    <col min="10243" max="10244" width="9.33203125" style="66" customWidth="1"/>
    <col min="10245" max="10245" width="4.6640625" style="66" customWidth="1"/>
    <col min="10246" max="10246" width="15.6640625" style="66" customWidth="1"/>
    <col min="10247" max="10247" width="10.83203125" style="66" customWidth="1"/>
    <col min="10248" max="10248" width="15" style="66" customWidth="1"/>
    <col min="10249" max="10249" width="12.6640625" style="66" customWidth="1"/>
    <col min="10250" max="10250" width="9.5" style="66" customWidth="1"/>
    <col min="10251" max="10496" width="12" style="66"/>
    <col min="10497" max="10497" width="12.5" style="66" customWidth="1"/>
    <col min="10498" max="10498" width="10.33203125" style="66" customWidth="1"/>
    <col min="10499" max="10500" width="9.33203125" style="66" customWidth="1"/>
    <col min="10501" max="10501" width="4.6640625" style="66" customWidth="1"/>
    <col min="10502" max="10502" width="15.6640625" style="66" customWidth="1"/>
    <col min="10503" max="10503" width="10.83203125" style="66" customWidth="1"/>
    <col min="10504" max="10504" width="15" style="66" customWidth="1"/>
    <col min="10505" max="10505" width="12.6640625" style="66" customWidth="1"/>
    <col min="10506" max="10506" width="9.5" style="66" customWidth="1"/>
    <col min="10507" max="10752" width="12" style="66"/>
    <col min="10753" max="10753" width="12.5" style="66" customWidth="1"/>
    <col min="10754" max="10754" width="10.33203125" style="66" customWidth="1"/>
    <col min="10755" max="10756" width="9.33203125" style="66" customWidth="1"/>
    <col min="10757" max="10757" width="4.6640625" style="66" customWidth="1"/>
    <col min="10758" max="10758" width="15.6640625" style="66" customWidth="1"/>
    <col min="10759" max="10759" width="10.83203125" style="66" customWidth="1"/>
    <col min="10760" max="10760" width="15" style="66" customWidth="1"/>
    <col min="10761" max="10761" width="12.6640625" style="66" customWidth="1"/>
    <col min="10762" max="10762" width="9.5" style="66" customWidth="1"/>
    <col min="10763" max="11008" width="12" style="66"/>
    <col min="11009" max="11009" width="12.5" style="66" customWidth="1"/>
    <col min="11010" max="11010" width="10.33203125" style="66" customWidth="1"/>
    <col min="11011" max="11012" width="9.33203125" style="66" customWidth="1"/>
    <col min="11013" max="11013" width="4.6640625" style="66" customWidth="1"/>
    <col min="11014" max="11014" width="15.6640625" style="66" customWidth="1"/>
    <col min="11015" max="11015" width="10.83203125" style="66" customWidth="1"/>
    <col min="11016" max="11016" width="15" style="66" customWidth="1"/>
    <col min="11017" max="11017" width="12.6640625" style="66" customWidth="1"/>
    <col min="11018" max="11018" width="9.5" style="66" customWidth="1"/>
    <col min="11019" max="11264" width="12" style="66"/>
    <col min="11265" max="11265" width="12.5" style="66" customWidth="1"/>
    <col min="11266" max="11266" width="10.33203125" style="66" customWidth="1"/>
    <col min="11267" max="11268" width="9.33203125" style="66" customWidth="1"/>
    <col min="11269" max="11269" width="4.6640625" style="66" customWidth="1"/>
    <col min="11270" max="11270" width="15.6640625" style="66" customWidth="1"/>
    <col min="11271" max="11271" width="10.83203125" style="66" customWidth="1"/>
    <col min="11272" max="11272" width="15" style="66" customWidth="1"/>
    <col min="11273" max="11273" width="12.6640625" style="66" customWidth="1"/>
    <col min="11274" max="11274" width="9.5" style="66" customWidth="1"/>
    <col min="11275" max="11520" width="12" style="66"/>
    <col min="11521" max="11521" width="12.5" style="66" customWidth="1"/>
    <col min="11522" max="11522" width="10.33203125" style="66" customWidth="1"/>
    <col min="11523" max="11524" width="9.33203125" style="66" customWidth="1"/>
    <col min="11525" max="11525" width="4.6640625" style="66" customWidth="1"/>
    <col min="11526" max="11526" width="15.6640625" style="66" customWidth="1"/>
    <col min="11527" max="11527" width="10.83203125" style="66" customWidth="1"/>
    <col min="11528" max="11528" width="15" style="66" customWidth="1"/>
    <col min="11529" max="11529" width="12.6640625" style="66" customWidth="1"/>
    <col min="11530" max="11530" width="9.5" style="66" customWidth="1"/>
    <col min="11531" max="11776" width="12" style="66"/>
    <col min="11777" max="11777" width="12.5" style="66" customWidth="1"/>
    <col min="11778" max="11778" width="10.33203125" style="66" customWidth="1"/>
    <col min="11779" max="11780" width="9.33203125" style="66" customWidth="1"/>
    <col min="11781" max="11781" width="4.6640625" style="66" customWidth="1"/>
    <col min="11782" max="11782" width="15.6640625" style="66" customWidth="1"/>
    <col min="11783" max="11783" width="10.83203125" style="66" customWidth="1"/>
    <col min="11784" max="11784" width="15" style="66" customWidth="1"/>
    <col min="11785" max="11785" width="12.6640625" style="66" customWidth="1"/>
    <col min="11786" max="11786" width="9.5" style="66" customWidth="1"/>
    <col min="11787" max="12032" width="12" style="66"/>
    <col min="12033" max="12033" width="12.5" style="66" customWidth="1"/>
    <col min="12034" max="12034" width="10.33203125" style="66" customWidth="1"/>
    <col min="12035" max="12036" width="9.33203125" style="66" customWidth="1"/>
    <col min="12037" max="12037" width="4.6640625" style="66" customWidth="1"/>
    <col min="12038" max="12038" width="15.6640625" style="66" customWidth="1"/>
    <col min="12039" max="12039" width="10.83203125" style="66" customWidth="1"/>
    <col min="12040" max="12040" width="15" style="66" customWidth="1"/>
    <col min="12041" max="12041" width="12.6640625" style="66" customWidth="1"/>
    <col min="12042" max="12042" width="9.5" style="66" customWidth="1"/>
    <col min="12043" max="12288" width="12" style="66"/>
    <col min="12289" max="12289" width="12.5" style="66" customWidth="1"/>
    <col min="12290" max="12290" width="10.33203125" style="66" customWidth="1"/>
    <col min="12291" max="12292" width="9.33203125" style="66" customWidth="1"/>
    <col min="12293" max="12293" width="4.6640625" style="66" customWidth="1"/>
    <col min="12294" max="12294" width="15.6640625" style="66" customWidth="1"/>
    <col min="12295" max="12295" width="10.83203125" style="66" customWidth="1"/>
    <col min="12296" max="12296" width="15" style="66" customWidth="1"/>
    <col min="12297" max="12297" width="12.6640625" style="66" customWidth="1"/>
    <col min="12298" max="12298" width="9.5" style="66" customWidth="1"/>
    <col min="12299" max="12544" width="12" style="66"/>
    <col min="12545" max="12545" width="12.5" style="66" customWidth="1"/>
    <col min="12546" max="12546" width="10.33203125" style="66" customWidth="1"/>
    <col min="12547" max="12548" width="9.33203125" style="66" customWidth="1"/>
    <col min="12549" max="12549" width="4.6640625" style="66" customWidth="1"/>
    <col min="12550" max="12550" width="15.6640625" style="66" customWidth="1"/>
    <col min="12551" max="12551" width="10.83203125" style="66" customWidth="1"/>
    <col min="12552" max="12552" width="15" style="66" customWidth="1"/>
    <col min="12553" max="12553" width="12.6640625" style="66" customWidth="1"/>
    <col min="12554" max="12554" width="9.5" style="66" customWidth="1"/>
    <col min="12555" max="12800" width="12" style="66"/>
    <col min="12801" max="12801" width="12.5" style="66" customWidth="1"/>
    <col min="12802" max="12802" width="10.33203125" style="66" customWidth="1"/>
    <col min="12803" max="12804" width="9.33203125" style="66" customWidth="1"/>
    <col min="12805" max="12805" width="4.6640625" style="66" customWidth="1"/>
    <col min="12806" max="12806" width="15.6640625" style="66" customWidth="1"/>
    <col min="12807" max="12807" width="10.83203125" style="66" customWidth="1"/>
    <col min="12808" max="12808" width="15" style="66" customWidth="1"/>
    <col min="12809" max="12809" width="12.6640625" style="66" customWidth="1"/>
    <col min="12810" max="12810" width="9.5" style="66" customWidth="1"/>
    <col min="12811" max="13056" width="12" style="66"/>
    <col min="13057" max="13057" width="12.5" style="66" customWidth="1"/>
    <col min="13058" max="13058" width="10.33203125" style="66" customWidth="1"/>
    <col min="13059" max="13060" width="9.33203125" style="66" customWidth="1"/>
    <col min="13061" max="13061" width="4.6640625" style="66" customWidth="1"/>
    <col min="13062" max="13062" width="15.6640625" style="66" customWidth="1"/>
    <col min="13063" max="13063" width="10.83203125" style="66" customWidth="1"/>
    <col min="13064" max="13064" width="15" style="66" customWidth="1"/>
    <col min="13065" max="13065" width="12.6640625" style="66" customWidth="1"/>
    <col min="13066" max="13066" width="9.5" style="66" customWidth="1"/>
    <col min="13067" max="13312" width="12" style="66"/>
    <col min="13313" max="13313" width="12.5" style="66" customWidth="1"/>
    <col min="13314" max="13314" width="10.33203125" style="66" customWidth="1"/>
    <col min="13315" max="13316" width="9.33203125" style="66" customWidth="1"/>
    <col min="13317" max="13317" width="4.6640625" style="66" customWidth="1"/>
    <col min="13318" max="13318" width="15.6640625" style="66" customWidth="1"/>
    <col min="13319" max="13319" width="10.83203125" style="66" customWidth="1"/>
    <col min="13320" max="13320" width="15" style="66" customWidth="1"/>
    <col min="13321" max="13321" width="12.6640625" style="66" customWidth="1"/>
    <col min="13322" max="13322" width="9.5" style="66" customWidth="1"/>
    <col min="13323" max="13568" width="12" style="66"/>
    <col min="13569" max="13569" width="12.5" style="66" customWidth="1"/>
    <col min="13570" max="13570" width="10.33203125" style="66" customWidth="1"/>
    <col min="13571" max="13572" width="9.33203125" style="66" customWidth="1"/>
    <col min="13573" max="13573" width="4.6640625" style="66" customWidth="1"/>
    <col min="13574" max="13574" width="15.6640625" style="66" customWidth="1"/>
    <col min="13575" max="13575" width="10.83203125" style="66" customWidth="1"/>
    <col min="13576" max="13576" width="15" style="66" customWidth="1"/>
    <col min="13577" max="13577" width="12.6640625" style="66" customWidth="1"/>
    <col min="13578" max="13578" width="9.5" style="66" customWidth="1"/>
    <col min="13579" max="13824" width="12" style="66"/>
    <col min="13825" max="13825" width="12.5" style="66" customWidth="1"/>
    <col min="13826" max="13826" width="10.33203125" style="66" customWidth="1"/>
    <col min="13827" max="13828" width="9.33203125" style="66" customWidth="1"/>
    <col min="13829" max="13829" width="4.6640625" style="66" customWidth="1"/>
    <col min="13830" max="13830" width="15.6640625" style="66" customWidth="1"/>
    <col min="13831" max="13831" width="10.83203125" style="66" customWidth="1"/>
    <col min="13832" max="13832" width="15" style="66" customWidth="1"/>
    <col min="13833" max="13833" width="12.6640625" style="66" customWidth="1"/>
    <col min="13834" max="13834" width="9.5" style="66" customWidth="1"/>
    <col min="13835" max="14080" width="12" style="66"/>
    <col min="14081" max="14081" width="12.5" style="66" customWidth="1"/>
    <col min="14082" max="14082" width="10.33203125" style="66" customWidth="1"/>
    <col min="14083" max="14084" width="9.33203125" style="66" customWidth="1"/>
    <col min="14085" max="14085" width="4.6640625" style="66" customWidth="1"/>
    <col min="14086" max="14086" width="15.6640625" style="66" customWidth="1"/>
    <col min="14087" max="14087" width="10.83203125" style="66" customWidth="1"/>
    <col min="14088" max="14088" width="15" style="66" customWidth="1"/>
    <col min="14089" max="14089" width="12.6640625" style="66" customWidth="1"/>
    <col min="14090" max="14090" width="9.5" style="66" customWidth="1"/>
    <col min="14091" max="14336" width="12" style="66"/>
    <col min="14337" max="14337" width="12.5" style="66" customWidth="1"/>
    <col min="14338" max="14338" width="10.33203125" style="66" customWidth="1"/>
    <col min="14339" max="14340" width="9.33203125" style="66" customWidth="1"/>
    <col min="14341" max="14341" width="4.6640625" style="66" customWidth="1"/>
    <col min="14342" max="14342" width="15.6640625" style="66" customWidth="1"/>
    <col min="14343" max="14343" width="10.83203125" style="66" customWidth="1"/>
    <col min="14344" max="14344" width="15" style="66" customWidth="1"/>
    <col min="14345" max="14345" width="12.6640625" style="66" customWidth="1"/>
    <col min="14346" max="14346" width="9.5" style="66" customWidth="1"/>
    <col min="14347" max="14592" width="12" style="66"/>
    <col min="14593" max="14593" width="12.5" style="66" customWidth="1"/>
    <col min="14594" max="14594" width="10.33203125" style="66" customWidth="1"/>
    <col min="14595" max="14596" width="9.33203125" style="66" customWidth="1"/>
    <col min="14597" max="14597" width="4.6640625" style="66" customWidth="1"/>
    <col min="14598" max="14598" width="15.6640625" style="66" customWidth="1"/>
    <col min="14599" max="14599" width="10.83203125" style="66" customWidth="1"/>
    <col min="14600" max="14600" width="15" style="66" customWidth="1"/>
    <col min="14601" max="14601" width="12.6640625" style="66" customWidth="1"/>
    <col min="14602" max="14602" width="9.5" style="66" customWidth="1"/>
    <col min="14603" max="14848" width="12" style="66"/>
    <col min="14849" max="14849" width="12.5" style="66" customWidth="1"/>
    <col min="14850" max="14850" width="10.33203125" style="66" customWidth="1"/>
    <col min="14851" max="14852" width="9.33203125" style="66" customWidth="1"/>
    <col min="14853" max="14853" width="4.6640625" style="66" customWidth="1"/>
    <col min="14854" max="14854" width="15.6640625" style="66" customWidth="1"/>
    <col min="14855" max="14855" width="10.83203125" style="66" customWidth="1"/>
    <col min="14856" max="14856" width="15" style="66" customWidth="1"/>
    <col min="14857" max="14857" width="12.6640625" style="66" customWidth="1"/>
    <col min="14858" max="14858" width="9.5" style="66" customWidth="1"/>
    <col min="14859" max="15104" width="12" style="66"/>
    <col min="15105" max="15105" width="12.5" style="66" customWidth="1"/>
    <col min="15106" max="15106" width="10.33203125" style="66" customWidth="1"/>
    <col min="15107" max="15108" width="9.33203125" style="66" customWidth="1"/>
    <col min="15109" max="15109" width="4.6640625" style="66" customWidth="1"/>
    <col min="15110" max="15110" width="15.6640625" style="66" customWidth="1"/>
    <col min="15111" max="15111" width="10.83203125" style="66" customWidth="1"/>
    <col min="15112" max="15112" width="15" style="66" customWidth="1"/>
    <col min="15113" max="15113" width="12.6640625" style="66" customWidth="1"/>
    <col min="15114" max="15114" width="9.5" style="66" customWidth="1"/>
    <col min="15115" max="15360" width="12" style="66"/>
    <col min="15361" max="15361" width="12.5" style="66" customWidth="1"/>
    <col min="15362" max="15362" width="10.33203125" style="66" customWidth="1"/>
    <col min="15363" max="15364" width="9.33203125" style="66" customWidth="1"/>
    <col min="15365" max="15365" width="4.6640625" style="66" customWidth="1"/>
    <col min="15366" max="15366" width="15.6640625" style="66" customWidth="1"/>
    <col min="15367" max="15367" width="10.83203125" style="66" customWidth="1"/>
    <col min="15368" max="15368" width="15" style="66" customWidth="1"/>
    <col min="15369" max="15369" width="12.6640625" style="66" customWidth="1"/>
    <col min="15370" max="15370" width="9.5" style="66" customWidth="1"/>
    <col min="15371" max="15616" width="12" style="66"/>
    <col min="15617" max="15617" width="12.5" style="66" customWidth="1"/>
    <col min="15618" max="15618" width="10.33203125" style="66" customWidth="1"/>
    <col min="15619" max="15620" width="9.33203125" style="66" customWidth="1"/>
    <col min="15621" max="15621" width="4.6640625" style="66" customWidth="1"/>
    <col min="15622" max="15622" width="15.6640625" style="66" customWidth="1"/>
    <col min="15623" max="15623" width="10.83203125" style="66" customWidth="1"/>
    <col min="15624" max="15624" width="15" style="66" customWidth="1"/>
    <col min="15625" max="15625" width="12.6640625" style="66" customWidth="1"/>
    <col min="15626" max="15626" width="9.5" style="66" customWidth="1"/>
    <col min="15627" max="15872" width="12" style="66"/>
    <col min="15873" max="15873" width="12.5" style="66" customWidth="1"/>
    <col min="15874" max="15874" width="10.33203125" style="66" customWidth="1"/>
    <col min="15875" max="15876" width="9.33203125" style="66" customWidth="1"/>
    <col min="15877" max="15877" width="4.6640625" style="66" customWidth="1"/>
    <col min="15878" max="15878" width="15.6640625" style="66" customWidth="1"/>
    <col min="15879" max="15879" width="10.83203125" style="66" customWidth="1"/>
    <col min="15880" max="15880" width="15" style="66" customWidth="1"/>
    <col min="15881" max="15881" width="12.6640625" style="66" customWidth="1"/>
    <col min="15882" max="15882" width="9.5" style="66" customWidth="1"/>
    <col min="15883" max="16128" width="12" style="66"/>
    <col min="16129" max="16129" width="12.5" style="66" customWidth="1"/>
    <col min="16130" max="16130" width="10.33203125" style="66" customWidth="1"/>
    <col min="16131" max="16132" width="9.33203125" style="66" customWidth="1"/>
    <col min="16133" max="16133" width="4.6640625" style="66" customWidth="1"/>
    <col min="16134" max="16134" width="15.6640625" style="66" customWidth="1"/>
    <col min="16135" max="16135" width="10.83203125" style="66" customWidth="1"/>
    <col min="16136" max="16136" width="15" style="66" customWidth="1"/>
    <col min="16137" max="16137" width="12.6640625" style="66" customWidth="1"/>
    <col min="16138" max="16138" width="9.5" style="66" customWidth="1"/>
    <col min="16139" max="16384" width="12" style="66"/>
  </cols>
  <sheetData>
    <row r="1" spans="1:19" ht="15.75" thickBot="1" x14ac:dyDescent="0.3">
      <c r="A1" s="153"/>
      <c r="B1" s="153"/>
      <c r="C1" s="153"/>
      <c r="D1" s="153"/>
      <c r="E1" s="153"/>
      <c r="F1" s="153"/>
      <c r="G1" s="153"/>
      <c r="H1" s="153"/>
      <c r="I1" s="153"/>
      <c r="J1" s="153"/>
      <c r="K1" s="153"/>
      <c r="L1" s="153"/>
      <c r="M1" s="153"/>
      <c r="N1" s="153"/>
      <c r="O1" s="153"/>
      <c r="P1" s="153"/>
      <c r="Q1" s="153"/>
      <c r="R1" s="153"/>
      <c r="S1" s="153"/>
    </row>
    <row r="2" spans="1:19" ht="36.75" customHeight="1" thickBot="1" x14ac:dyDescent="0.3">
      <c r="A2" s="153"/>
      <c r="B2" s="233" t="s">
        <v>160</v>
      </c>
      <c r="C2" s="234"/>
      <c r="D2" s="234"/>
      <c r="E2" s="234"/>
      <c r="F2" s="234"/>
      <c r="G2" s="234"/>
      <c r="H2" s="234"/>
      <c r="I2" s="234"/>
      <c r="J2" s="234"/>
      <c r="K2" s="234"/>
      <c r="L2" s="234"/>
      <c r="M2" s="234"/>
      <c r="N2" s="234"/>
      <c r="O2" s="234"/>
      <c r="P2" s="234"/>
      <c r="Q2" s="234"/>
      <c r="R2" s="235"/>
      <c r="S2" s="153"/>
    </row>
    <row r="3" spans="1:19" ht="11.25" customHeight="1" x14ac:dyDescent="0.25">
      <c r="A3" s="153"/>
      <c r="B3" s="154"/>
      <c r="C3" s="154"/>
      <c r="D3" s="154"/>
      <c r="E3" s="154"/>
      <c r="F3" s="154"/>
      <c r="G3" s="154"/>
      <c r="H3" s="154"/>
      <c r="I3" s="154"/>
      <c r="J3" s="154"/>
      <c r="K3" s="154"/>
      <c r="L3" s="155"/>
      <c r="M3" s="153"/>
      <c r="N3" s="153"/>
      <c r="O3" s="155"/>
      <c r="P3" s="153"/>
      <c r="Q3" s="153"/>
      <c r="R3" s="153"/>
      <c r="S3" s="153"/>
    </row>
    <row r="4" spans="1:19" ht="11.25" customHeight="1" x14ac:dyDescent="0.25">
      <c r="A4" s="153"/>
      <c r="B4" s="270" t="str">
        <f>"Apporteur : "&amp;
proposition!C9</f>
        <v>Apporteur : .............................................</v>
      </c>
      <c r="C4" s="270"/>
      <c r="D4" s="270"/>
      <c r="E4" s="270"/>
      <c r="F4" s="154"/>
      <c r="G4" s="154"/>
      <c r="H4" s="154"/>
      <c r="I4" s="154"/>
      <c r="J4" s="154"/>
      <c r="K4" s="154"/>
      <c r="L4" s="155"/>
      <c r="M4" s="153"/>
      <c r="N4" s="153"/>
      <c r="O4" s="155"/>
      <c r="P4" s="153"/>
      <c r="Q4" s="153"/>
      <c r="R4" s="153"/>
      <c r="S4" s="153"/>
    </row>
    <row r="5" spans="1:19" ht="11.25" customHeight="1" thickBot="1" x14ac:dyDescent="0.3">
      <c r="A5" s="153"/>
      <c r="B5" s="154"/>
      <c r="C5" s="154"/>
      <c r="D5" s="154"/>
      <c r="E5" s="154"/>
      <c r="F5" s="154"/>
      <c r="G5" s="154"/>
      <c r="H5" s="154"/>
      <c r="I5" s="153"/>
      <c r="J5" s="154"/>
      <c r="K5" s="154"/>
      <c r="L5" s="155"/>
      <c r="M5" s="153"/>
      <c r="N5" s="153"/>
      <c r="O5" s="155"/>
      <c r="P5" s="153"/>
      <c r="Q5" s="153"/>
      <c r="R5" s="153"/>
      <c r="S5" s="153"/>
    </row>
    <row r="6" spans="1:19" ht="34.5" customHeight="1" thickBot="1" x14ac:dyDescent="0.3">
      <c r="A6" s="153"/>
      <c r="B6" s="236" t="s">
        <v>161</v>
      </c>
      <c r="C6" s="237"/>
      <c r="D6" s="237"/>
      <c r="E6" s="238"/>
      <c r="F6" s="156"/>
      <c r="G6" s="236" t="s">
        <v>174</v>
      </c>
      <c r="H6" s="237"/>
      <c r="I6" s="237"/>
      <c r="J6" s="238"/>
      <c r="K6" s="157"/>
      <c r="L6" s="157"/>
      <c r="M6" s="286" t="s">
        <v>189</v>
      </c>
      <c r="N6" s="287"/>
      <c r="O6" s="287"/>
      <c r="P6" s="264" t="s">
        <v>190</v>
      </c>
      <c r="Q6" s="158" t="s">
        <v>191</v>
      </c>
      <c r="R6" s="157"/>
      <c r="S6" s="157"/>
    </row>
    <row r="7" spans="1:19" ht="18.75" customHeight="1" thickBot="1" x14ac:dyDescent="0.3">
      <c r="A7" s="153"/>
      <c r="B7" s="242" t="s">
        <v>163</v>
      </c>
      <c r="C7" s="243"/>
      <c r="D7" s="244" t="str">
        <f>"PRA"&amp; TEXT(D8,"aammjj")&amp;proposition!F10&amp;"/"&amp;proposition!F11</f>
        <v>PRA000100............................................./.............................................</v>
      </c>
      <c r="E7" s="245"/>
      <c r="F7" s="159"/>
      <c r="G7" s="267" t="s">
        <v>164</v>
      </c>
      <c r="H7" s="268"/>
      <c r="I7" s="291" t="str">
        <f>+proposition!E16</f>
        <v>……………………………………………………………………..</v>
      </c>
      <c r="J7" s="292"/>
      <c r="K7" s="157"/>
      <c r="L7" s="157"/>
      <c r="M7" s="288"/>
      <c r="N7" s="289"/>
      <c r="O7" s="289"/>
      <c r="P7" s="265"/>
      <c r="Q7" s="160" t="s">
        <v>237</v>
      </c>
      <c r="R7" s="157"/>
      <c r="S7" s="157"/>
    </row>
    <row r="8" spans="1:19" ht="18.75" customHeight="1" x14ac:dyDescent="0.25">
      <c r="A8" s="153"/>
      <c r="B8" s="246" t="s">
        <v>165</v>
      </c>
      <c r="C8" s="247"/>
      <c r="D8" s="248"/>
      <c r="E8" s="249"/>
      <c r="F8" s="161"/>
      <c r="G8" s="247" t="s">
        <v>166</v>
      </c>
      <c r="H8" s="250"/>
      <c r="I8" s="251" t="str">
        <f>+proposition!B15</f>
        <v>M</v>
      </c>
      <c r="J8" s="252"/>
      <c r="K8" s="157"/>
      <c r="L8" s="157"/>
      <c r="M8" s="297" t="s">
        <v>192</v>
      </c>
      <c r="N8" s="298"/>
      <c r="O8" s="299"/>
      <c r="P8" s="162" t="s">
        <v>155</v>
      </c>
      <c r="Q8" s="163">
        <f>+proposition!L95</f>
        <v>0</v>
      </c>
      <c r="R8" s="157"/>
      <c r="S8" s="157"/>
    </row>
    <row r="9" spans="1:19" ht="18.75" customHeight="1" x14ac:dyDescent="0.25">
      <c r="A9" s="153"/>
      <c r="B9" s="246" t="s">
        <v>167</v>
      </c>
      <c r="C9" s="253"/>
      <c r="D9" s="254">
        <f>+D8+365</f>
        <v>365</v>
      </c>
      <c r="E9" s="255"/>
      <c r="F9" s="161"/>
      <c r="G9" s="256" t="s">
        <v>168</v>
      </c>
      <c r="H9" s="257"/>
      <c r="I9" s="258" t="str">
        <f>+proposition!C18</f>
        <v>………………………………………….</v>
      </c>
      <c r="J9" s="259"/>
      <c r="K9" s="157"/>
      <c r="L9" s="157"/>
      <c r="M9" s="300" t="s">
        <v>193</v>
      </c>
      <c r="N9" s="301"/>
      <c r="O9" s="302"/>
      <c r="P9" s="164" t="s">
        <v>155</v>
      </c>
      <c r="Q9" s="165">
        <f>+proposition!L97</f>
        <v>0</v>
      </c>
      <c r="R9" s="157"/>
      <c r="S9" s="157"/>
    </row>
    <row r="10" spans="1:19" ht="18.75" customHeight="1" x14ac:dyDescent="0.25">
      <c r="A10" s="153"/>
      <c r="B10" s="166" t="s">
        <v>169</v>
      </c>
      <c r="C10" s="167"/>
      <c r="D10" s="260" t="s">
        <v>236</v>
      </c>
      <c r="E10" s="261"/>
      <c r="F10" s="161"/>
      <c r="G10" s="256" t="s">
        <v>170</v>
      </c>
      <c r="H10" s="257"/>
      <c r="I10" s="290" t="str">
        <f>proposition!F18&amp;" "&amp;proposition!C19</f>
        <v>………. ……………………………</v>
      </c>
      <c r="J10" s="252"/>
      <c r="K10" s="157"/>
      <c r="L10" s="157"/>
      <c r="M10" s="300" t="str">
        <f>IF(proposition!B96="Casco Partiel","MINI OMNIUM", IF(proposition!B96="Pas de Casco","OMNIUM","FULL OMNIUM"))</f>
        <v>OMNIUM</v>
      </c>
      <c r="N10" s="301"/>
      <c r="O10" s="302"/>
      <c r="P10" s="164" t="str">
        <f>IF(proposition!B96="Pas de Casco","Non","Oui")</f>
        <v>Non</v>
      </c>
      <c r="Q10" s="165">
        <f>+proposition!L96</f>
        <v>0</v>
      </c>
      <c r="R10" s="157"/>
      <c r="S10" s="157"/>
    </row>
    <row r="11" spans="1:19" ht="18.75" customHeight="1" thickBot="1" x14ac:dyDescent="0.3">
      <c r="A11" s="153"/>
      <c r="B11" s="262" t="s">
        <v>171</v>
      </c>
      <c r="C11" s="263"/>
      <c r="D11" s="354" t="s">
        <v>261</v>
      </c>
      <c r="E11" s="262"/>
      <c r="F11" s="161"/>
      <c r="G11" s="293" t="s">
        <v>17</v>
      </c>
      <c r="H11" s="294"/>
      <c r="I11" s="295" t="str">
        <f>+proposition!E23</f>
        <v>....................................................</v>
      </c>
      <c r="J11" s="296"/>
      <c r="K11" s="157"/>
      <c r="L11" s="157"/>
      <c r="M11" s="347" t="s">
        <v>194</v>
      </c>
      <c r="N11" s="348"/>
      <c r="O11" s="349"/>
      <c r="P11" s="168"/>
      <c r="Q11" s="169"/>
      <c r="R11" s="157"/>
      <c r="S11" s="157"/>
    </row>
    <row r="12" spans="1:19" ht="18.75" customHeight="1" thickBot="1" x14ac:dyDescent="0.3">
      <c r="A12" s="153"/>
      <c r="B12" s="170"/>
      <c r="C12" s="170"/>
      <c r="D12" s="170"/>
      <c r="E12" s="170"/>
      <c r="F12" s="170"/>
      <c r="G12" s="153"/>
      <c r="H12" s="153"/>
      <c r="I12" s="153"/>
      <c r="J12" s="153"/>
      <c r="K12" s="153"/>
      <c r="L12" s="157"/>
      <c r="M12" s="280" t="s">
        <v>195</v>
      </c>
      <c r="N12" s="281"/>
      <c r="O12" s="282"/>
      <c r="P12" s="168"/>
      <c r="Q12" s="165"/>
      <c r="R12" s="157"/>
      <c r="S12" s="157"/>
    </row>
    <row r="13" spans="1:19" ht="30" customHeight="1" thickBot="1" x14ac:dyDescent="0.3">
      <c r="A13" s="153"/>
      <c r="B13" s="271" t="s">
        <v>173</v>
      </c>
      <c r="C13" s="272"/>
      <c r="D13" s="272"/>
      <c r="E13" s="273"/>
      <c r="F13" s="170"/>
      <c r="G13" s="239" t="s">
        <v>162</v>
      </c>
      <c r="H13" s="240"/>
      <c r="I13" s="240"/>
      <c r="J13" s="241"/>
      <c r="K13" s="153"/>
      <c r="L13" s="157"/>
      <c r="M13" s="280" t="s">
        <v>196</v>
      </c>
      <c r="N13" s="281"/>
      <c r="O13" s="282"/>
      <c r="P13" s="168"/>
      <c r="Q13" s="165"/>
      <c r="R13" s="157"/>
      <c r="S13" s="157"/>
    </row>
    <row r="14" spans="1:19" ht="18.75" customHeight="1" x14ac:dyDescent="0.25">
      <c r="A14" s="153"/>
      <c r="B14" s="274" t="s">
        <v>164</v>
      </c>
      <c r="C14" s="275"/>
      <c r="D14" s="276" t="str">
        <f>+proposition!E22</f>
        <v>……………………………………………………………………..</v>
      </c>
      <c r="E14" s="277"/>
      <c r="F14" s="170"/>
      <c r="G14" s="274" t="s">
        <v>164</v>
      </c>
      <c r="H14" s="275"/>
      <c r="I14" s="276" t="str">
        <f>+proposition!F22</f>
        <v>....................................................</v>
      </c>
      <c r="J14" s="277"/>
      <c r="K14" s="153"/>
      <c r="L14" s="157"/>
      <c r="M14" s="280" t="s">
        <v>197</v>
      </c>
      <c r="N14" s="281"/>
      <c r="O14" s="282"/>
      <c r="P14" s="168"/>
      <c r="Q14" s="165"/>
      <c r="R14" s="157"/>
      <c r="S14" s="157"/>
    </row>
    <row r="15" spans="1:19" ht="18.75" customHeight="1" x14ac:dyDescent="0.25">
      <c r="A15" s="153"/>
      <c r="B15" s="256" t="s">
        <v>168</v>
      </c>
      <c r="C15" s="269"/>
      <c r="D15" s="251" t="str">
        <f>+proposition!E24</f>
        <v>………………………………………….</v>
      </c>
      <c r="E15" s="252"/>
      <c r="F15" s="170"/>
      <c r="G15" s="256" t="s">
        <v>168</v>
      </c>
      <c r="H15" s="269"/>
      <c r="I15" s="251" t="str">
        <f>+proposition!F24</f>
        <v>....................................................</v>
      </c>
      <c r="J15" s="252"/>
      <c r="K15" s="153"/>
      <c r="L15" s="157"/>
      <c r="M15" s="283" t="s">
        <v>299</v>
      </c>
      <c r="N15" s="284"/>
      <c r="O15" s="285"/>
      <c r="P15" s="168" t="str">
        <f>IF(proposition!B96="Casco Complet","Oui","Non")</f>
        <v>Non</v>
      </c>
      <c r="Q15" s="165"/>
      <c r="R15" s="157"/>
      <c r="S15" s="157"/>
    </row>
    <row r="16" spans="1:19" ht="18.75" customHeight="1" x14ac:dyDescent="0.25">
      <c r="A16" s="153"/>
      <c r="B16" s="247" t="s">
        <v>170</v>
      </c>
      <c r="C16" s="266"/>
      <c r="D16" s="258" t="str">
        <f>+proposition!E25</f>
        <v>………. ……………………………</v>
      </c>
      <c r="E16" s="259"/>
      <c r="F16" s="170"/>
      <c r="G16" s="247" t="s">
        <v>170</v>
      </c>
      <c r="H16" s="266"/>
      <c r="I16" s="258" t="str">
        <f>+proposition!F25</f>
        <v>....................................................</v>
      </c>
      <c r="J16" s="259"/>
      <c r="K16" s="153"/>
      <c r="L16" s="157"/>
      <c r="M16" s="280" t="s">
        <v>198</v>
      </c>
      <c r="N16" s="281"/>
      <c r="O16" s="282"/>
      <c r="P16" s="171" t="str">
        <f>IF(proposition!B96="Casco Complet",proposition!C97,"-")</f>
        <v>-</v>
      </c>
      <c r="Q16" s="165"/>
      <c r="R16" s="157"/>
      <c r="S16" s="157"/>
    </row>
    <row r="17" spans="1:20" ht="18.75" customHeight="1" x14ac:dyDescent="0.25">
      <c r="A17" s="153"/>
      <c r="B17" s="267" t="s">
        <v>172</v>
      </c>
      <c r="C17" s="268"/>
      <c r="D17" s="278" t="str">
        <f>+proposition!E27</f>
        <v>....................................................</v>
      </c>
      <c r="E17" s="279"/>
      <c r="F17" s="170"/>
      <c r="G17" s="267" t="s">
        <v>172</v>
      </c>
      <c r="H17" s="268"/>
      <c r="I17" s="278" t="str">
        <f>+proposition!F27</f>
        <v>....................................................</v>
      </c>
      <c r="J17" s="279"/>
      <c r="K17" s="153"/>
      <c r="L17" s="157"/>
      <c r="M17" s="280" t="s">
        <v>199</v>
      </c>
      <c r="N17" s="281"/>
      <c r="O17" s="282"/>
      <c r="P17" s="171" t="str">
        <f>IF(proposition!B96="Casco Complet",proposition!F97,"-")</f>
        <v>-</v>
      </c>
      <c r="Q17" s="165"/>
      <c r="R17" s="157"/>
      <c r="S17" s="157"/>
    </row>
    <row r="18" spans="1:20" ht="18.75" customHeight="1" thickBot="1" x14ac:dyDescent="0.3">
      <c r="A18" s="153"/>
      <c r="B18" s="247" t="s">
        <v>17</v>
      </c>
      <c r="C18" s="266"/>
      <c r="D18" s="350" t="str">
        <f>+proposition!E23</f>
        <v>....................................................</v>
      </c>
      <c r="E18" s="254"/>
      <c r="F18" s="170"/>
      <c r="G18" s="293" t="s">
        <v>17</v>
      </c>
      <c r="H18" s="294"/>
      <c r="I18" s="303" t="str">
        <f>+proposition!F23</f>
        <v>....................................................</v>
      </c>
      <c r="J18" s="296"/>
      <c r="K18" s="153"/>
      <c r="L18" s="157"/>
      <c r="M18" s="335" t="s">
        <v>238</v>
      </c>
      <c r="N18" s="336"/>
      <c r="O18" s="337"/>
      <c r="P18" s="168" t="str">
        <f>proposition!C98</f>
        <v>Pas d'assistance</v>
      </c>
      <c r="Q18" s="165">
        <f>+proposition!L99</f>
        <v>0</v>
      </c>
      <c r="R18" s="157"/>
      <c r="S18" s="157"/>
    </row>
    <row r="19" spans="1:20" ht="18.75" customHeight="1" x14ac:dyDescent="0.25">
      <c r="A19" s="153"/>
      <c r="B19" s="267" t="s">
        <v>175</v>
      </c>
      <c r="C19" s="268"/>
      <c r="D19" s="258" t="str">
        <f>+proposition!E28</f>
        <v>....................................................</v>
      </c>
      <c r="E19" s="259"/>
      <c r="F19" s="170"/>
      <c r="G19" s="170"/>
      <c r="H19" s="170"/>
      <c r="I19" s="170"/>
      <c r="J19" s="170"/>
      <c r="K19" s="153"/>
      <c r="L19" s="157"/>
      <c r="M19" s="338" t="s">
        <v>244</v>
      </c>
      <c r="N19" s="339"/>
      <c r="O19" s="340"/>
      <c r="P19" s="172"/>
      <c r="Q19" s="173">
        <f>+proposition!L100</f>
        <v>0</v>
      </c>
      <c r="R19" s="157"/>
      <c r="S19" s="157"/>
    </row>
    <row r="20" spans="1:20" ht="18.75" customHeight="1" thickBot="1" x14ac:dyDescent="0.3">
      <c r="A20" s="153"/>
      <c r="B20" s="247" t="s">
        <v>176</v>
      </c>
      <c r="C20" s="266"/>
      <c r="D20" s="251">
        <f>+proposition!N91</f>
        <v>5</v>
      </c>
      <c r="E20" s="252"/>
      <c r="F20" s="170"/>
      <c r="G20" s="170"/>
      <c r="H20" s="170"/>
      <c r="I20" s="170"/>
      <c r="J20" s="170"/>
      <c r="K20" s="153"/>
      <c r="L20" s="157"/>
      <c r="M20" s="341"/>
      <c r="N20" s="342"/>
      <c r="O20" s="343"/>
      <c r="P20" s="174"/>
      <c r="Q20" s="169"/>
      <c r="R20" s="157"/>
      <c r="S20" s="157"/>
    </row>
    <row r="21" spans="1:20" ht="18.75" customHeight="1" thickBot="1" x14ac:dyDescent="0.3">
      <c r="A21" s="153"/>
      <c r="B21" s="293" t="s">
        <v>177</v>
      </c>
      <c r="C21" s="351"/>
      <c r="D21" s="352">
        <f>+proposition!N92</f>
        <v>5</v>
      </c>
      <c r="E21" s="353"/>
      <c r="F21" s="170"/>
      <c r="G21" s="170"/>
      <c r="H21" s="170"/>
      <c r="I21" s="170"/>
      <c r="J21" s="170"/>
      <c r="K21" s="153"/>
      <c r="L21" s="157"/>
      <c r="M21" s="325" t="s">
        <v>200</v>
      </c>
      <c r="N21" s="326"/>
      <c r="O21" s="326"/>
      <c r="P21" s="327"/>
      <c r="Q21" s="323">
        <f>+offre!C24</f>
        <v>0</v>
      </c>
      <c r="R21" s="157"/>
      <c r="S21" s="157"/>
    </row>
    <row r="22" spans="1:20" ht="18.75" customHeight="1" thickBot="1" x14ac:dyDescent="0.3">
      <c r="A22" s="153"/>
      <c r="B22" s="167"/>
      <c r="C22" s="161"/>
      <c r="D22" s="161"/>
      <c r="E22" s="161"/>
      <c r="F22" s="170"/>
      <c r="G22" s="170"/>
      <c r="H22" s="170"/>
      <c r="I22" s="170"/>
      <c r="J22" s="170"/>
      <c r="K22" s="153"/>
      <c r="L22" s="157"/>
      <c r="M22" s="328"/>
      <c r="N22" s="329"/>
      <c r="O22" s="329"/>
      <c r="P22" s="330"/>
      <c r="Q22" s="324"/>
      <c r="R22" s="157"/>
      <c r="S22" s="157"/>
    </row>
    <row r="23" spans="1:20" ht="18.75" customHeight="1" thickBot="1" x14ac:dyDescent="0.3">
      <c r="A23" s="153"/>
      <c r="B23" s="344" t="s">
        <v>178</v>
      </c>
      <c r="C23" s="345"/>
      <c r="D23" s="345"/>
      <c r="E23" s="345"/>
      <c r="F23" s="345"/>
      <c r="G23" s="345"/>
      <c r="H23" s="345"/>
      <c r="I23" s="345"/>
      <c r="J23" s="346"/>
      <c r="K23" s="153"/>
      <c r="L23" s="157"/>
      <c r="M23" s="331" t="s">
        <v>201</v>
      </c>
      <c r="N23" s="332"/>
      <c r="O23" s="332"/>
      <c r="P23" s="333"/>
      <c r="Q23" s="175">
        <f>+offre!C26</f>
        <v>53</v>
      </c>
      <c r="R23" s="157"/>
      <c r="S23" s="157"/>
    </row>
    <row r="24" spans="1:20" ht="21" customHeight="1" x14ac:dyDescent="0.25">
      <c r="A24" s="153"/>
      <c r="B24" s="315" t="s">
        <v>245</v>
      </c>
      <c r="C24" s="274"/>
      <c r="D24" s="316" t="str">
        <f>+proposition!C72</f>
        <v>............................................</v>
      </c>
      <c r="E24" s="317"/>
      <c r="F24" s="318"/>
      <c r="G24" s="274" t="s">
        <v>82</v>
      </c>
      <c r="H24" s="275"/>
      <c r="I24" s="316" t="str">
        <f>+proposition!F72</f>
        <v>....................................................</v>
      </c>
      <c r="J24" s="318"/>
      <c r="K24" s="153"/>
      <c r="L24" s="153"/>
      <c r="M24" s="153"/>
      <c r="N24" s="153"/>
      <c r="O24" s="153"/>
      <c r="P24" s="153"/>
      <c r="Q24" s="153"/>
      <c r="R24" s="153"/>
      <c r="S24" s="153"/>
    </row>
    <row r="25" spans="1:20" ht="21" customHeight="1" x14ac:dyDescent="0.25">
      <c r="A25" s="153"/>
      <c r="B25" s="246" t="s">
        <v>179</v>
      </c>
      <c r="C25" s="253"/>
      <c r="D25" s="319" t="str">
        <f>+proposition!F77</f>
        <v>....................................................</v>
      </c>
      <c r="E25" s="320"/>
      <c r="F25" s="321"/>
      <c r="G25" s="247" t="s">
        <v>180</v>
      </c>
      <c r="H25" s="266"/>
      <c r="I25" s="304" t="str">
        <f>+proposition!F79</f>
        <v>Voiture particuliere</v>
      </c>
      <c r="J25" s="305"/>
      <c r="K25" s="153"/>
      <c r="L25" s="334" t="s">
        <v>202</v>
      </c>
      <c r="M25" s="334"/>
      <c r="N25" s="334"/>
      <c r="O25" s="334"/>
      <c r="P25" s="334"/>
      <c r="Q25" s="334"/>
      <c r="R25" s="334"/>
      <c r="S25" s="334"/>
    </row>
    <row r="26" spans="1:20" ht="15" customHeight="1" x14ac:dyDescent="0.25">
      <c r="A26" s="153"/>
      <c r="B26" s="176" t="s">
        <v>181</v>
      </c>
      <c r="C26" s="177"/>
      <c r="D26" s="304" t="str">
        <f>+proposition!C77</f>
        <v>............................................</v>
      </c>
      <c r="E26" s="268"/>
      <c r="F26" s="305"/>
      <c r="G26" s="247" t="s">
        <v>182</v>
      </c>
      <c r="H26" s="266"/>
      <c r="I26" s="304" t="str">
        <f>+proposition!C79</f>
        <v>Essence</v>
      </c>
      <c r="J26" s="305"/>
      <c r="K26" s="153"/>
      <c r="L26" s="334"/>
      <c r="M26" s="334"/>
      <c r="N26" s="334"/>
      <c r="O26" s="334"/>
      <c r="P26" s="334"/>
      <c r="Q26" s="334"/>
      <c r="R26" s="334"/>
      <c r="S26" s="334"/>
      <c r="T26" s="91"/>
    </row>
    <row r="27" spans="1:20" ht="18" customHeight="1" x14ac:dyDescent="0.25">
      <c r="A27" s="153"/>
      <c r="B27" s="322" t="s">
        <v>183</v>
      </c>
      <c r="C27" s="267"/>
      <c r="D27" s="304" t="str">
        <f>+proposition!C73</f>
        <v>............................................</v>
      </c>
      <c r="E27" s="268"/>
      <c r="F27" s="305"/>
      <c r="G27" s="247" t="s">
        <v>184</v>
      </c>
      <c r="H27" s="266"/>
      <c r="I27" s="304" t="str">
        <f>+proposition!C76</f>
        <v>............................................</v>
      </c>
      <c r="J27" s="305"/>
      <c r="K27" s="153"/>
      <c r="L27" s="334"/>
      <c r="M27" s="334"/>
      <c r="N27" s="334"/>
      <c r="O27" s="334"/>
      <c r="P27" s="334"/>
      <c r="Q27" s="334"/>
      <c r="R27" s="334"/>
      <c r="S27" s="334"/>
      <c r="T27" s="67"/>
    </row>
    <row r="28" spans="1:20" ht="21" customHeight="1" x14ac:dyDescent="0.25">
      <c r="A28" s="153"/>
      <c r="B28" s="314" t="s">
        <v>185</v>
      </c>
      <c r="C28" s="256"/>
      <c r="D28" s="304" t="str">
        <f>+proposition!F80</f>
        <v>....................................................</v>
      </c>
      <c r="E28" s="268"/>
      <c r="F28" s="305"/>
      <c r="G28" s="247" t="s">
        <v>186</v>
      </c>
      <c r="H28" s="266"/>
      <c r="I28" s="304" t="str">
        <f>+proposition!C75</f>
        <v>............................................</v>
      </c>
      <c r="J28" s="305"/>
      <c r="K28" s="153"/>
      <c r="L28" s="334"/>
      <c r="M28" s="334"/>
      <c r="N28" s="334"/>
      <c r="O28" s="334"/>
      <c r="P28" s="334"/>
      <c r="Q28" s="334"/>
      <c r="R28" s="334"/>
      <c r="S28" s="334"/>
      <c r="T28" s="67"/>
    </row>
    <row r="29" spans="1:20" ht="21.75" customHeight="1" thickBot="1" x14ac:dyDescent="0.3">
      <c r="A29" s="153"/>
      <c r="B29" s="307" t="s">
        <v>187</v>
      </c>
      <c r="C29" s="308"/>
      <c r="D29" s="309" t="str">
        <f>+proposition!C84</f>
        <v>............................................</v>
      </c>
      <c r="E29" s="310"/>
      <c r="F29" s="311"/>
      <c r="G29" s="293" t="s">
        <v>188</v>
      </c>
      <c r="H29" s="294"/>
      <c r="I29" s="312" t="str">
        <f>+proposition!F83</f>
        <v>....................................................</v>
      </c>
      <c r="J29" s="313"/>
      <c r="K29" s="153"/>
      <c r="L29" s="178"/>
      <c r="M29" s="178"/>
      <c r="N29" s="178"/>
      <c r="O29" s="178"/>
      <c r="P29" s="179" t="s">
        <v>249</v>
      </c>
      <c r="Q29" s="153"/>
      <c r="R29" s="178"/>
      <c r="S29" s="178"/>
      <c r="T29" s="92"/>
    </row>
    <row r="30" spans="1:20" ht="17.25" customHeight="1" x14ac:dyDescent="0.25">
      <c r="A30" s="153"/>
      <c r="B30" s="180"/>
      <c r="C30" s="180"/>
      <c r="D30" s="181"/>
      <c r="E30" s="181"/>
      <c r="F30" s="181"/>
      <c r="G30" s="161"/>
      <c r="H30" s="161"/>
      <c r="I30" s="161"/>
      <c r="J30" s="161"/>
      <c r="K30" s="153"/>
      <c r="L30" s="153"/>
      <c r="M30" s="182" t="s">
        <v>248</v>
      </c>
      <c r="N30" s="306">
        <f ca="1">TODAY()</f>
        <v>41932</v>
      </c>
      <c r="O30" s="306"/>
      <c r="P30" s="153"/>
      <c r="Q30" s="153"/>
      <c r="R30" s="155"/>
      <c r="S30" s="183"/>
      <c r="T30" s="92"/>
    </row>
    <row r="31" spans="1:20" ht="20.25" customHeight="1" x14ac:dyDescent="0.25">
      <c r="A31" s="153"/>
      <c r="B31" s="180"/>
      <c r="C31" s="180"/>
      <c r="D31" s="181"/>
      <c r="E31" s="181"/>
      <c r="F31" s="181"/>
      <c r="G31" s="161"/>
      <c r="H31" s="161"/>
      <c r="I31" s="161"/>
      <c r="J31" s="161"/>
      <c r="K31" s="153"/>
      <c r="L31" s="153"/>
      <c r="M31" s="182"/>
      <c r="N31" s="184"/>
      <c r="O31" s="184"/>
      <c r="P31" s="153"/>
      <c r="Q31" s="153"/>
      <c r="R31" s="155"/>
      <c r="S31" s="183"/>
      <c r="T31" s="92"/>
    </row>
    <row r="32" spans="1:20" ht="29.25" customHeight="1" x14ac:dyDescent="0.25">
      <c r="A32" s="153"/>
      <c r="B32" s="153"/>
      <c r="C32" s="153"/>
      <c r="D32" s="153"/>
      <c r="E32" s="153"/>
      <c r="F32" s="153"/>
      <c r="G32" s="153"/>
      <c r="H32" s="153"/>
      <c r="I32" s="153"/>
      <c r="J32" s="153"/>
      <c r="K32" s="153"/>
      <c r="L32" s="153"/>
      <c r="M32" s="182"/>
      <c r="N32" s="185"/>
      <c r="O32" s="185"/>
      <c r="P32" s="186" t="s">
        <v>250</v>
      </c>
      <c r="Q32" s="153"/>
      <c r="R32" s="153"/>
      <c r="S32" s="183"/>
      <c r="T32" s="67"/>
    </row>
    <row r="33" spans="1:19" ht="34.5" customHeight="1" x14ac:dyDescent="0.25">
      <c r="A33" s="153"/>
      <c r="B33" s="153"/>
      <c r="C33" s="153"/>
      <c r="D33" s="153"/>
      <c r="E33" s="153"/>
      <c r="F33" s="153"/>
      <c r="G33" s="153"/>
      <c r="H33" s="153"/>
      <c r="I33" s="153"/>
      <c r="J33" s="153"/>
      <c r="K33" s="153"/>
      <c r="L33" s="153"/>
      <c r="M33" s="153"/>
      <c r="N33" s="153"/>
      <c r="O33" s="153"/>
      <c r="P33" s="153"/>
      <c r="Q33" s="153"/>
      <c r="R33" s="153"/>
      <c r="S33" s="153"/>
    </row>
    <row r="34" spans="1:19" ht="24.75" customHeight="1" x14ac:dyDescent="0.25"/>
    <row r="40" spans="1:19" x14ac:dyDescent="0.25">
      <c r="C40" s="67"/>
    </row>
    <row r="54" ht="31.5" customHeight="1" x14ac:dyDescent="0.25"/>
  </sheetData>
  <sheetProtection sheet="1" objects="1" scenarios="1" selectLockedCells="1"/>
  <mergeCells count="96">
    <mergeCell ref="M16:O16"/>
    <mergeCell ref="B23:J23"/>
    <mergeCell ref="M11:O11"/>
    <mergeCell ref="M12:O12"/>
    <mergeCell ref="M13:O13"/>
    <mergeCell ref="B18:C18"/>
    <mergeCell ref="D18:E18"/>
    <mergeCell ref="B19:C19"/>
    <mergeCell ref="D19:E19"/>
    <mergeCell ref="B20:C20"/>
    <mergeCell ref="D20:E20"/>
    <mergeCell ref="B21:C21"/>
    <mergeCell ref="D21:E21"/>
    <mergeCell ref="D11:E11"/>
    <mergeCell ref="G14:H14"/>
    <mergeCell ref="I14:J14"/>
    <mergeCell ref="Q21:Q22"/>
    <mergeCell ref="M21:P22"/>
    <mergeCell ref="M23:P23"/>
    <mergeCell ref="L25:S28"/>
    <mergeCell ref="M17:O17"/>
    <mergeCell ref="M18:O18"/>
    <mergeCell ref="M19:O19"/>
    <mergeCell ref="M20:O20"/>
    <mergeCell ref="B28:C28"/>
    <mergeCell ref="D28:F28"/>
    <mergeCell ref="G28:H28"/>
    <mergeCell ref="I28:J28"/>
    <mergeCell ref="B24:C24"/>
    <mergeCell ref="D24:F24"/>
    <mergeCell ref="G24:H24"/>
    <mergeCell ref="I24:J24"/>
    <mergeCell ref="B25:C25"/>
    <mergeCell ref="D25:F25"/>
    <mergeCell ref="G25:H25"/>
    <mergeCell ref="I25:J25"/>
    <mergeCell ref="D26:F26"/>
    <mergeCell ref="G26:H26"/>
    <mergeCell ref="I26:J26"/>
    <mergeCell ref="B27:C27"/>
    <mergeCell ref="N30:O30"/>
    <mergeCell ref="B29:C29"/>
    <mergeCell ref="D29:F29"/>
    <mergeCell ref="G29:H29"/>
    <mergeCell ref="I29:J29"/>
    <mergeCell ref="G18:H18"/>
    <mergeCell ref="I18:J18"/>
    <mergeCell ref="G16:H16"/>
    <mergeCell ref="I16:J16"/>
    <mergeCell ref="D27:F27"/>
    <mergeCell ref="G27:H27"/>
    <mergeCell ref="I27:J27"/>
    <mergeCell ref="G17:H17"/>
    <mergeCell ref="I17:J17"/>
    <mergeCell ref="M14:O14"/>
    <mergeCell ref="M15:O15"/>
    <mergeCell ref="M6:O6"/>
    <mergeCell ref="M7:O7"/>
    <mergeCell ref="G6:J6"/>
    <mergeCell ref="G7:H7"/>
    <mergeCell ref="G10:H10"/>
    <mergeCell ref="I10:J10"/>
    <mergeCell ref="I7:J7"/>
    <mergeCell ref="I15:J15"/>
    <mergeCell ref="G15:H15"/>
    <mergeCell ref="G11:H11"/>
    <mergeCell ref="I11:J11"/>
    <mergeCell ref="M8:O8"/>
    <mergeCell ref="M9:O9"/>
    <mergeCell ref="M10:O10"/>
    <mergeCell ref="B16:C16"/>
    <mergeCell ref="B17:C17"/>
    <mergeCell ref="B15:C15"/>
    <mergeCell ref="D15:E15"/>
    <mergeCell ref="B4:E4"/>
    <mergeCell ref="B13:E13"/>
    <mergeCell ref="B14:C14"/>
    <mergeCell ref="D14:E14"/>
    <mergeCell ref="D16:E16"/>
    <mergeCell ref="D17:E17"/>
    <mergeCell ref="B2:R2"/>
    <mergeCell ref="B6:E6"/>
    <mergeCell ref="G13:J13"/>
    <mergeCell ref="B7:C7"/>
    <mergeCell ref="D7:E7"/>
    <mergeCell ref="B8:C8"/>
    <mergeCell ref="D8:E8"/>
    <mergeCell ref="G8:H8"/>
    <mergeCell ref="I8:J8"/>
    <mergeCell ref="B9:C9"/>
    <mergeCell ref="D9:E9"/>
    <mergeCell ref="G9:H9"/>
    <mergeCell ref="I9:J9"/>
    <mergeCell ref="D10:E10"/>
    <mergeCell ref="B11:C11"/>
    <mergeCell ref="P6:P7"/>
  </mergeCells>
  <dataValidations count="3">
    <dataValidation type="list" allowBlank="1" showInputMessage="1" showErrorMessage="1" sqref="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D65528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D131064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D196600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D262136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D327672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D393208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D458744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D524280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D589816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D655352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D720888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D786424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D851960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D917496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D983032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mc:AlternateContent xmlns:x12ac="http://schemas.microsoft.com/office/spreadsheetml/2011/1/ac" xmlns:mc="http://schemas.openxmlformats.org/markup-compatibility/2006">
        <mc:Choice Requires="x12ac">
          <x12ac:list>"""Monsieur""","""Madame""","""Mademoiselle"""</x12ac:list>
        </mc:Choice>
        <mc:Fallback>
          <formula1>"""Monsieur"",""Madame"",""Mademoiselle"""</formula1>
        </mc:Fallback>
      </mc:AlternateContent>
    </dataValidation>
    <dataValidation type="list" allowBlank="1" showInputMessage="1" showErrorMessage="1" sqref="WVP983033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I65528 JD65529 SZ65529 ACV65529 AMR65529 AWN65529 BGJ65529 BQF65529 CAB65529 CJX65529 CTT65529 DDP65529 DNL65529 DXH65529 EHD65529 EQZ65529 FAV65529 FKR65529 FUN65529 GEJ65529 GOF65529 GYB65529 HHX65529 HRT65529 IBP65529 ILL65529 IVH65529 JFD65529 JOZ65529 JYV65529 KIR65529 KSN65529 LCJ65529 LMF65529 LWB65529 MFX65529 MPT65529 MZP65529 NJL65529 NTH65529 ODD65529 OMZ65529 OWV65529 PGR65529 PQN65529 QAJ65529 QKF65529 QUB65529 RDX65529 RNT65529 RXP65529 SHL65529 SRH65529 TBD65529 TKZ65529 TUV65529 UER65529 UON65529 UYJ65529 VIF65529 VSB65529 WBX65529 WLT65529 WVP65529 I131064 JD131065 SZ131065 ACV131065 AMR131065 AWN131065 BGJ131065 BQF131065 CAB131065 CJX131065 CTT131065 DDP131065 DNL131065 DXH131065 EHD131065 EQZ131065 FAV131065 FKR131065 FUN131065 GEJ131065 GOF131065 GYB131065 HHX131065 HRT131065 IBP131065 ILL131065 IVH131065 JFD131065 JOZ131065 JYV131065 KIR131065 KSN131065 LCJ131065 LMF131065 LWB131065 MFX131065 MPT131065 MZP131065 NJL131065 NTH131065 ODD131065 OMZ131065 OWV131065 PGR131065 PQN131065 QAJ131065 QKF131065 QUB131065 RDX131065 RNT131065 RXP131065 SHL131065 SRH131065 TBD131065 TKZ131065 TUV131065 UER131065 UON131065 UYJ131065 VIF131065 VSB131065 WBX131065 WLT131065 WVP131065 I196600 JD196601 SZ196601 ACV196601 AMR196601 AWN196601 BGJ196601 BQF196601 CAB196601 CJX196601 CTT196601 DDP196601 DNL196601 DXH196601 EHD196601 EQZ196601 FAV196601 FKR196601 FUN196601 GEJ196601 GOF196601 GYB196601 HHX196601 HRT196601 IBP196601 ILL196601 IVH196601 JFD196601 JOZ196601 JYV196601 KIR196601 KSN196601 LCJ196601 LMF196601 LWB196601 MFX196601 MPT196601 MZP196601 NJL196601 NTH196601 ODD196601 OMZ196601 OWV196601 PGR196601 PQN196601 QAJ196601 QKF196601 QUB196601 RDX196601 RNT196601 RXP196601 SHL196601 SRH196601 TBD196601 TKZ196601 TUV196601 UER196601 UON196601 UYJ196601 VIF196601 VSB196601 WBX196601 WLT196601 WVP196601 I262136 JD262137 SZ262137 ACV262137 AMR262137 AWN262137 BGJ262137 BQF262137 CAB262137 CJX262137 CTT262137 DDP262137 DNL262137 DXH262137 EHD262137 EQZ262137 FAV262137 FKR262137 FUN262137 GEJ262137 GOF262137 GYB262137 HHX262137 HRT262137 IBP262137 ILL262137 IVH262137 JFD262137 JOZ262137 JYV262137 KIR262137 KSN262137 LCJ262137 LMF262137 LWB262137 MFX262137 MPT262137 MZP262137 NJL262137 NTH262137 ODD262137 OMZ262137 OWV262137 PGR262137 PQN262137 QAJ262137 QKF262137 QUB262137 RDX262137 RNT262137 RXP262137 SHL262137 SRH262137 TBD262137 TKZ262137 TUV262137 UER262137 UON262137 UYJ262137 VIF262137 VSB262137 WBX262137 WLT262137 WVP262137 I327672 JD327673 SZ327673 ACV327673 AMR327673 AWN327673 BGJ327673 BQF327673 CAB327673 CJX327673 CTT327673 DDP327673 DNL327673 DXH327673 EHD327673 EQZ327673 FAV327673 FKR327673 FUN327673 GEJ327673 GOF327673 GYB327673 HHX327673 HRT327673 IBP327673 ILL327673 IVH327673 JFD327673 JOZ327673 JYV327673 KIR327673 KSN327673 LCJ327673 LMF327673 LWB327673 MFX327673 MPT327673 MZP327673 NJL327673 NTH327673 ODD327673 OMZ327673 OWV327673 PGR327673 PQN327673 QAJ327673 QKF327673 QUB327673 RDX327673 RNT327673 RXP327673 SHL327673 SRH327673 TBD327673 TKZ327673 TUV327673 UER327673 UON327673 UYJ327673 VIF327673 VSB327673 WBX327673 WLT327673 WVP327673 I393208 JD393209 SZ393209 ACV393209 AMR393209 AWN393209 BGJ393209 BQF393209 CAB393209 CJX393209 CTT393209 DDP393209 DNL393209 DXH393209 EHD393209 EQZ393209 FAV393209 FKR393209 FUN393209 GEJ393209 GOF393209 GYB393209 HHX393209 HRT393209 IBP393209 ILL393209 IVH393209 JFD393209 JOZ393209 JYV393209 KIR393209 KSN393209 LCJ393209 LMF393209 LWB393209 MFX393209 MPT393209 MZP393209 NJL393209 NTH393209 ODD393209 OMZ393209 OWV393209 PGR393209 PQN393209 QAJ393209 QKF393209 QUB393209 RDX393209 RNT393209 RXP393209 SHL393209 SRH393209 TBD393209 TKZ393209 TUV393209 UER393209 UON393209 UYJ393209 VIF393209 VSB393209 WBX393209 WLT393209 WVP393209 I458744 JD458745 SZ458745 ACV458745 AMR458745 AWN458745 BGJ458745 BQF458745 CAB458745 CJX458745 CTT458745 DDP458745 DNL458745 DXH458745 EHD458745 EQZ458745 FAV458745 FKR458745 FUN458745 GEJ458745 GOF458745 GYB458745 HHX458745 HRT458745 IBP458745 ILL458745 IVH458745 JFD458745 JOZ458745 JYV458745 KIR458745 KSN458745 LCJ458745 LMF458745 LWB458745 MFX458745 MPT458745 MZP458745 NJL458745 NTH458745 ODD458745 OMZ458745 OWV458745 PGR458745 PQN458745 QAJ458745 QKF458745 QUB458745 RDX458745 RNT458745 RXP458745 SHL458745 SRH458745 TBD458745 TKZ458745 TUV458745 UER458745 UON458745 UYJ458745 VIF458745 VSB458745 WBX458745 WLT458745 WVP458745 I524280 JD524281 SZ524281 ACV524281 AMR524281 AWN524281 BGJ524281 BQF524281 CAB524281 CJX524281 CTT524281 DDP524281 DNL524281 DXH524281 EHD524281 EQZ524281 FAV524281 FKR524281 FUN524281 GEJ524281 GOF524281 GYB524281 HHX524281 HRT524281 IBP524281 ILL524281 IVH524281 JFD524281 JOZ524281 JYV524281 KIR524281 KSN524281 LCJ524281 LMF524281 LWB524281 MFX524281 MPT524281 MZP524281 NJL524281 NTH524281 ODD524281 OMZ524281 OWV524281 PGR524281 PQN524281 QAJ524281 QKF524281 QUB524281 RDX524281 RNT524281 RXP524281 SHL524281 SRH524281 TBD524281 TKZ524281 TUV524281 UER524281 UON524281 UYJ524281 VIF524281 VSB524281 WBX524281 WLT524281 WVP524281 I589816 JD589817 SZ589817 ACV589817 AMR589817 AWN589817 BGJ589817 BQF589817 CAB589817 CJX589817 CTT589817 DDP589817 DNL589817 DXH589817 EHD589817 EQZ589817 FAV589817 FKR589817 FUN589817 GEJ589817 GOF589817 GYB589817 HHX589817 HRT589817 IBP589817 ILL589817 IVH589817 JFD589817 JOZ589817 JYV589817 KIR589817 KSN589817 LCJ589817 LMF589817 LWB589817 MFX589817 MPT589817 MZP589817 NJL589817 NTH589817 ODD589817 OMZ589817 OWV589817 PGR589817 PQN589817 QAJ589817 QKF589817 QUB589817 RDX589817 RNT589817 RXP589817 SHL589817 SRH589817 TBD589817 TKZ589817 TUV589817 UER589817 UON589817 UYJ589817 VIF589817 VSB589817 WBX589817 WLT589817 WVP589817 I655352 JD655353 SZ655353 ACV655353 AMR655353 AWN655353 BGJ655353 BQF655353 CAB655353 CJX655353 CTT655353 DDP655353 DNL655353 DXH655353 EHD655353 EQZ655353 FAV655353 FKR655353 FUN655353 GEJ655353 GOF655353 GYB655353 HHX655353 HRT655353 IBP655353 ILL655353 IVH655353 JFD655353 JOZ655353 JYV655353 KIR655353 KSN655353 LCJ655353 LMF655353 LWB655353 MFX655353 MPT655353 MZP655353 NJL655353 NTH655353 ODD655353 OMZ655353 OWV655353 PGR655353 PQN655353 QAJ655353 QKF655353 QUB655353 RDX655353 RNT655353 RXP655353 SHL655353 SRH655353 TBD655353 TKZ655353 TUV655353 UER655353 UON655353 UYJ655353 VIF655353 VSB655353 WBX655353 WLT655353 WVP655353 I720888 JD720889 SZ720889 ACV720889 AMR720889 AWN720889 BGJ720889 BQF720889 CAB720889 CJX720889 CTT720889 DDP720889 DNL720889 DXH720889 EHD720889 EQZ720889 FAV720889 FKR720889 FUN720889 GEJ720889 GOF720889 GYB720889 HHX720889 HRT720889 IBP720889 ILL720889 IVH720889 JFD720889 JOZ720889 JYV720889 KIR720889 KSN720889 LCJ720889 LMF720889 LWB720889 MFX720889 MPT720889 MZP720889 NJL720889 NTH720889 ODD720889 OMZ720889 OWV720889 PGR720889 PQN720889 QAJ720889 QKF720889 QUB720889 RDX720889 RNT720889 RXP720889 SHL720889 SRH720889 TBD720889 TKZ720889 TUV720889 UER720889 UON720889 UYJ720889 VIF720889 VSB720889 WBX720889 WLT720889 WVP720889 I786424 JD786425 SZ786425 ACV786425 AMR786425 AWN786425 BGJ786425 BQF786425 CAB786425 CJX786425 CTT786425 DDP786425 DNL786425 DXH786425 EHD786425 EQZ786425 FAV786425 FKR786425 FUN786425 GEJ786425 GOF786425 GYB786425 HHX786425 HRT786425 IBP786425 ILL786425 IVH786425 JFD786425 JOZ786425 JYV786425 KIR786425 KSN786425 LCJ786425 LMF786425 LWB786425 MFX786425 MPT786425 MZP786425 NJL786425 NTH786425 ODD786425 OMZ786425 OWV786425 PGR786425 PQN786425 QAJ786425 QKF786425 QUB786425 RDX786425 RNT786425 RXP786425 SHL786425 SRH786425 TBD786425 TKZ786425 TUV786425 UER786425 UON786425 UYJ786425 VIF786425 VSB786425 WBX786425 WLT786425 WVP786425 I851960 JD851961 SZ851961 ACV851961 AMR851961 AWN851961 BGJ851961 BQF851961 CAB851961 CJX851961 CTT851961 DDP851961 DNL851961 DXH851961 EHD851961 EQZ851961 FAV851961 FKR851961 FUN851961 GEJ851961 GOF851961 GYB851961 HHX851961 HRT851961 IBP851961 ILL851961 IVH851961 JFD851961 JOZ851961 JYV851961 KIR851961 KSN851961 LCJ851961 LMF851961 LWB851961 MFX851961 MPT851961 MZP851961 NJL851961 NTH851961 ODD851961 OMZ851961 OWV851961 PGR851961 PQN851961 QAJ851961 QKF851961 QUB851961 RDX851961 RNT851961 RXP851961 SHL851961 SRH851961 TBD851961 TKZ851961 TUV851961 UER851961 UON851961 UYJ851961 VIF851961 VSB851961 WBX851961 WLT851961 WVP851961 I917496 JD917497 SZ917497 ACV917497 AMR917497 AWN917497 BGJ917497 BQF917497 CAB917497 CJX917497 CTT917497 DDP917497 DNL917497 DXH917497 EHD917497 EQZ917497 FAV917497 FKR917497 FUN917497 GEJ917497 GOF917497 GYB917497 HHX917497 HRT917497 IBP917497 ILL917497 IVH917497 JFD917497 JOZ917497 JYV917497 KIR917497 KSN917497 LCJ917497 LMF917497 LWB917497 MFX917497 MPT917497 MZP917497 NJL917497 NTH917497 ODD917497 OMZ917497 OWV917497 PGR917497 PQN917497 QAJ917497 QKF917497 QUB917497 RDX917497 RNT917497 RXP917497 SHL917497 SRH917497 TBD917497 TKZ917497 TUV917497 UER917497 UON917497 UYJ917497 VIF917497 VSB917497 WBX917497 WLT917497 WVP917497 I983032 JD983033 SZ983033 ACV983033 AMR983033 AWN983033 BGJ983033 BQF983033 CAB983033 CJX983033 CTT983033 DDP983033 DNL983033 DXH983033 EHD983033 EQZ983033 FAV983033 FKR983033 FUN983033 GEJ983033 GOF983033 GYB983033 HHX983033 HRT983033 IBP983033 ILL983033 IVH983033 JFD983033 JOZ983033 JYV983033 KIR983033 KSN983033 LCJ983033 LMF983033 LWB983033 MFX983033 MPT983033 MZP983033 NJL983033 NTH983033 ODD983033 OMZ983033 OWV983033 PGR983033 PQN983033 QAJ983033 QKF983033 QUB983033 RDX983033 RNT983033 RXP983033 SHL983033 SRH983033 TBD983033 TKZ983033 TUV983033 UER983033 UON983033 UYJ983033 VIF983033 VSB983033 WBX983033 WLT983033">
      <mc:AlternateContent xmlns:x12ac="http://schemas.microsoft.com/office/spreadsheetml/2011/1/ac" xmlns:mc="http://schemas.openxmlformats.org/markup-compatibility/2006">
        <mc:Choice Requires="x12ac">
          <x12ac:list>"""Monsieur"""," ""Madame""","""Mademoiselle"""</x12ac:list>
        </mc:Choice>
        <mc:Fallback>
          <formula1>"""Monsieur"", ""Madame"",""Mademoiselle"""</formula1>
        </mc:Fallback>
      </mc:AlternateContent>
    </dataValidation>
    <dataValidation type="whole" allowBlank="1" showInputMessage="1" showErrorMessage="1" sqref="WVK983025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D65520 IY65521 SU65521 ACQ65521 AMM65521 AWI65521 BGE65521 BQA65521 BZW65521 CJS65521 CTO65521 DDK65521 DNG65521 DXC65521 EGY65521 EQU65521 FAQ65521 FKM65521 FUI65521 GEE65521 GOA65521 GXW65521 HHS65521 HRO65521 IBK65521 ILG65521 IVC65521 JEY65521 JOU65521 JYQ65521 KIM65521 KSI65521 LCE65521 LMA65521 LVW65521 MFS65521 MPO65521 MZK65521 NJG65521 NTC65521 OCY65521 OMU65521 OWQ65521 PGM65521 PQI65521 QAE65521 QKA65521 QTW65521 RDS65521 RNO65521 RXK65521 SHG65521 SRC65521 TAY65521 TKU65521 TUQ65521 UEM65521 UOI65521 UYE65521 VIA65521 VRW65521 WBS65521 WLO65521 WVK65521 D131056 IY131057 SU131057 ACQ131057 AMM131057 AWI131057 BGE131057 BQA131057 BZW131057 CJS131057 CTO131057 DDK131057 DNG131057 DXC131057 EGY131057 EQU131057 FAQ131057 FKM131057 FUI131057 GEE131057 GOA131057 GXW131057 HHS131057 HRO131057 IBK131057 ILG131057 IVC131057 JEY131057 JOU131057 JYQ131057 KIM131057 KSI131057 LCE131057 LMA131057 LVW131057 MFS131057 MPO131057 MZK131057 NJG131057 NTC131057 OCY131057 OMU131057 OWQ131057 PGM131057 PQI131057 QAE131057 QKA131057 QTW131057 RDS131057 RNO131057 RXK131057 SHG131057 SRC131057 TAY131057 TKU131057 TUQ131057 UEM131057 UOI131057 UYE131057 VIA131057 VRW131057 WBS131057 WLO131057 WVK131057 D196592 IY196593 SU196593 ACQ196593 AMM196593 AWI196593 BGE196593 BQA196593 BZW196593 CJS196593 CTO196593 DDK196593 DNG196593 DXC196593 EGY196593 EQU196593 FAQ196593 FKM196593 FUI196593 GEE196593 GOA196593 GXW196593 HHS196593 HRO196593 IBK196593 ILG196593 IVC196593 JEY196593 JOU196593 JYQ196593 KIM196593 KSI196593 LCE196593 LMA196593 LVW196593 MFS196593 MPO196593 MZK196593 NJG196593 NTC196593 OCY196593 OMU196593 OWQ196593 PGM196593 PQI196593 QAE196593 QKA196593 QTW196593 RDS196593 RNO196593 RXK196593 SHG196593 SRC196593 TAY196593 TKU196593 TUQ196593 UEM196593 UOI196593 UYE196593 VIA196593 VRW196593 WBS196593 WLO196593 WVK196593 D262128 IY262129 SU262129 ACQ262129 AMM262129 AWI262129 BGE262129 BQA262129 BZW262129 CJS262129 CTO262129 DDK262129 DNG262129 DXC262129 EGY262129 EQU262129 FAQ262129 FKM262129 FUI262129 GEE262129 GOA262129 GXW262129 HHS262129 HRO262129 IBK262129 ILG262129 IVC262129 JEY262129 JOU262129 JYQ262129 KIM262129 KSI262129 LCE262129 LMA262129 LVW262129 MFS262129 MPO262129 MZK262129 NJG262129 NTC262129 OCY262129 OMU262129 OWQ262129 PGM262129 PQI262129 QAE262129 QKA262129 QTW262129 RDS262129 RNO262129 RXK262129 SHG262129 SRC262129 TAY262129 TKU262129 TUQ262129 UEM262129 UOI262129 UYE262129 VIA262129 VRW262129 WBS262129 WLO262129 WVK262129 D327664 IY327665 SU327665 ACQ327665 AMM327665 AWI327665 BGE327665 BQA327665 BZW327665 CJS327665 CTO327665 DDK327665 DNG327665 DXC327665 EGY327665 EQU327665 FAQ327665 FKM327665 FUI327665 GEE327665 GOA327665 GXW327665 HHS327665 HRO327665 IBK327665 ILG327665 IVC327665 JEY327665 JOU327665 JYQ327665 KIM327665 KSI327665 LCE327665 LMA327665 LVW327665 MFS327665 MPO327665 MZK327665 NJG327665 NTC327665 OCY327665 OMU327665 OWQ327665 PGM327665 PQI327665 QAE327665 QKA327665 QTW327665 RDS327665 RNO327665 RXK327665 SHG327665 SRC327665 TAY327665 TKU327665 TUQ327665 UEM327665 UOI327665 UYE327665 VIA327665 VRW327665 WBS327665 WLO327665 WVK327665 D393200 IY393201 SU393201 ACQ393201 AMM393201 AWI393201 BGE393201 BQA393201 BZW393201 CJS393201 CTO393201 DDK393201 DNG393201 DXC393201 EGY393201 EQU393201 FAQ393201 FKM393201 FUI393201 GEE393201 GOA393201 GXW393201 HHS393201 HRO393201 IBK393201 ILG393201 IVC393201 JEY393201 JOU393201 JYQ393201 KIM393201 KSI393201 LCE393201 LMA393201 LVW393201 MFS393201 MPO393201 MZK393201 NJG393201 NTC393201 OCY393201 OMU393201 OWQ393201 PGM393201 PQI393201 QAE393201 QKA393201 QTW393201 RDS393201 RNO393201 RXK393201 SHG393201 SRC393201 TAY393201 TKU393201 TUQ393201 UEM393201 UOI393201 UYE393201 VIA393201 VRW393201 WBS393201 WLO393201 WVK393201 D458736 IY458737 SU458737 ACQ458737 AMM458737 AWI458737 BGE458737 BQA458737 BZW458737 CJS458737 CTO458737 DDK458737 DNG458737 DXC458737 EGY458737 EQU458737 FAQ458737 FKM458737 FUI458737 GEE458737 GOA458737 GXW458737 HHS458737 HRO458737 IBK458737 ILG458737 IVC458737 JEY458737 JOU458737 JYQ458737 KIM458737 KSI458737 LCE458737 LMA458737 LVW458737 MFS458737 MPO458737 MZK458737 NJG458737 NTC458737 OCY458737 OMU458737 OWQ458737 PGM458737 PQI458737 QAE458737 QKA458737 QTW458737 RDS458737 RNO458737 RXK458737 SHG458737 SRC458737 TAY458737 TKU458737 TUQ458737 UEM458737 UOI458737 UYE458737 VIA458737 VRW458737 WBS458737 WLO458737 WVK458737 D524272 IY524273 SU524273 ACQ524273 AMM524273 AWI524273 BGE524273 BQA524273 BZW524273 CJS524273 CTO524273 DDK524273 DNG524273 DXC524273 EGY524273 EQU524273 FAQ524273 FKM524273 FUI524273 GEE524273 GOA524273 GXW524273 HHS524273 HRO524273 IBK524273 ILG524273 IVC524273 JEY524273 JOU524273 JYQ524273 KIM524273 KSI524273 LCE524273 LMA524273 LVW524273 MFS524273 MPO524273 MZK524273 NJG524273 NTC524273 OCY524273 OMU524273 OWQ524273 PGM524273 PQI524273 QAE524273 QKA524273 QTW524273 RDS524273 RNO524273 RXK524273 SHG524273 SRC524273 TAY524273 TKU524273 TUQ524273 UEM524273 UOI524273 UYE524273 VIA524273 VRW524273 WBS524273 WLO524273 WVK524273 D589808 IY589809 SU589809 ACQ589809 AMM589809 AWI589809 BGE589809 BQA589809 BZW589809 CJS589809 CTO589809 DDK589809 DNG589809 DXC589809 EGY589809 EQU589809 FAQ589809 FKM589809 FUI589809 GEE589809 GOA589809 GXW589809 HHS589809 HRO589809 IBK589809 ILG589809 IVC589809 JEY589809 JOU589809 JYQ589809 KIM589809 KSI589809 LCE589809 LMA589809 LVW589809 MFS589809 MPO589809 MZK589809 NJG589809 NTC589809 OCY589809 OMU589809 OWQ589809 PGM589809 PQI589809 QAE589809 QKA589809 QTW589809 RDS589809 RNO589809 RXK589809 SHG589809 SRC589809 TAY589809 TKU589809 TUQ589809 UEM589809 UOI589809 UYE589809 VIA589809 VRW589809 WBS589809 WLO589809 WVK589809 D655344 IY655345 SU655345 ACQ655345 AMM655345 AWI655345 BGE655345 BQA655345 BZW655345 CJS655345 CTO655345 DDK655345 DNG655345 DXC655345 EGY655345 EQU655345 FAQ655345 FKM655345 FUI655345 GEE655345 GOA655345 GXW655345 HHS655345 HRO655345 IBK655345 ILG655345 IVC655345 JEY655345 JOU655345 JYQ655345 KIM655345 KSI655345 LCE655345 LMA655345 LVW655345 MFS655345 MPO655345 MZK655345 NJG655345 NTC655345 OCY655345 OMU655345 OWQ655345 PGM655345 PQI655345 QAE655345 QKA655345 QTW655345 RDS655345 RNO655345 RXK655345 SHG655345 SRC655345 TAY655345 TKU655345 TUQ655345 UEM655345 UOI655345 UYE655345 VIA655345 VRW655345 WBS655345 WLO655345 WVK655345 D720880 IY720881 SU720881 ACQ720881 AMM720881 AWI720881 BGE720881 BQA720881 BZW720881 CJS720881 CTO720881 DDK720881 DNG720881 DXC720881 EGY720881 EQU720881 FAQ720881 FKM720881 FUI720881 GEE720881 GOA720881 GXW720881 HHS720881 HRO720881 IBK720881 ILG720881 IVC720881 JEY720881 JOU720881 JYQ720881 KIM720881 KSI720881 LCE720881 LMA720881 LVW720881 MFS720881 MPO720881 MZK720881 NJG720881 NTC720881 OCY720881 OMU720881 OWQ720881 PGM720881 PQI720881 QAE720881 QKA720881 QTW720881 RDS720881 RNO720881 RXK720881 SHG720881 SRC720881 TAY720881 TKU720881 TUQ720881 UEM720881 UOI720881 UYE720881 VIA720881 VRW720881 WBS720881 WLO720881 WVK720881 D786416 IY786417 SU786417 ACQ786417 AMM786417 AWI786417 BGE786417 BQA786417 BZW786417 CJS786417 CTO786417 DDK786417 DNG786417 DXC786417 EGY786417 EQU786417 FAQ786417 FKM786417 FUI786417 GEE786417 GOA786417 GXW786417 HHS786417 HRO786417 IBK786417 ILG786417 IVC786417 JEY786417 JOU786417 JYQ786417 KIM786417 KSI786417 LCE786417 LMA786417 LVW786417 MFS786417 MPO786417 MZK786417 NJG786417 NTC786417 OCY786417 OMU786417 OWQ786417 PGM786417 PQI786417 QAE786417 QKA786417 QTW786417 RDS786417 RNO786417 RXK786417 SHG786417 SRC786417 TAY786417 TKU786417 TUQ786417 UEM786417 UOI786417 UYE786417 VIA786417 VRW786417 WBS786417 WLO786417 WVK786417 D851952 IY851953 SU851953 ACQ851953 AMM851953 AWI851953 BGE851953 BQA851953 BZW851953 CJS851953 CTO851953 DDK851953 DNG851953 DXC851953 EGY851953 EQU851953 FAQ851953 FKM851953 FUI851953 GEE851953 GOA851953 GXW851953 HHS851953 HRO851953 IBK851953 ILG851953 IVC851953 JEY851953 JOU851953 JYQ851953 KIM851953 KSI851953 LCE851953 LMA851953 LVW851953 MFS851953 MPO851953 MZK851953 NJG851953 NTC851953 OCY851953 OMU851953 OWQ851953 PGM851953 PQI851953 QAE851953 QKA851953 QTW851953 RDS851953 RNO851953 RXK851953 SHG851953 SRC851953 TAY851953 TKU851953 TUQ851953 UEM851953 UOI851953 UYE851953 VIA851953 VRW851953 WBS851953 WLO851953 WVK851953 D917488 IY917489 SU917489 ACQ917489 AMM917489 AWI917489 BGE917489 BQA917489 BZW917489 CJS917489 CTO917489 DDK917489 DNG917489 DXC917489 EGY917489 EQU917489 FAQ917489 FKM917489 FUI917489 GEE917489 GOA917489 GXW917489 HHS917489 HRO917489 IBK917489 ILG917489 IVC917489 JEY917489 JOU917489 JYQ917489 KIM917489 KSI917489 LCE917489 LMA917489 LVW917489 MFS917489 MPO917489 MZK917489 NJG917489 NTC917489 OCY917489 OMU917489 OWQ917489 PGM917489 PQI917489 QAE917489 QKA917489 QTW917489 RDS917489 RNO917489 RXK917489 SHG917489 SRC917489 TAY917489 TKU917489 TUQ917489 UEM917489 UOI917489 UYE917489 VIA917489 VRW917489 WBS917489 WLO917489 WVK917489 D983024 IY983025 SU983025 ACQ983025 AMM983025 AWI983025 BGE983025 BQA983025 BZW983025 CJS983025 CTO983025 DDK983025 DNG983025 DXC983025 EGY983025 EQU983025 FAQ983025 FKM983025 FUI983025 GEE983025 GOA983025 GXW983025 HHS983025 HRO983025 IBK983025 ILG983025 IVC983025 JEY983025 JOU983025 JYQ983025 KIM983025 KSI983025 LCE983025 LMA983025 LVW983025 MFS983025 MPO983025 MZK983025 NJG983025 NTC983025 OCY983025 OMU983025 OWQ983025 PGM983025 PQI983025 QAE983025 QKA983025 QTW983025 RDS983025 RNO983025 RXK983025 SHG983025 SRC983025 TAY983025 TKU983025 TUQ983025 UEM983025 UOI983025 UYE983025 VIA983025 VRW983025 WBS983025 WLO983025">
      <formula1>2</formula1>
      <formula2>20000000000</formula2>
    </dataValidation>
  </dataValidations>
  <pageMargins left="0.70866141732283472" right="0.70866141732283472" top="0.94488188976377963" bottom="1.1417322834645669" header="0.31496062992125984" footer="0.31496062992125984"/>
  <pageSetup paperSize="9" scale="54" fitToHeight="0" orientation="landscape" horizontalDpi="4294967295" verticalDpi="4294967295" r:id="rId1"/>
  <headerFooter>
    <oddHeader>&amp;L&amp;G</oddHeader>
    <oddFooter>&amp;LIBS Europe SA
Route de Luxembourg 68
4972 Dippach (GDL)
CAA 2005CM014&amp;CTel : +32 4 2597672
Fax : + 32 4 2597644
affaires@ibseurope.com
RC Lucembourg B108838&amp;RBelfius 068/2436068-37
IBAN BE35 0682 4360 6837
BIC: GKCCBEBB</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B1:P52"/>
  <sheetViews>
    <sheetView showGridLines="0" showRowColHeaders="0" topLeftCell="A24" zoomScaleNormal="100" zoomScaleSheetLayoutView="85" zoomScalePageLayoutView="80" workbookViewId="0">
      <selection activeCell="B43" sqref="B43:J43"/>
    </sheetView>
  </sheetViews>
  <sheetFormatPr baseColWidth="10" defaultRowHeight="15.75" x14ac:dyDescent="0.25"/>
  <cols>
    <col min="1" max="1" width="10.83203125" style="68" customWidth="1"/>
    <col min="2" max="10" width="15.1640625" style="68" customWidth="1"/>
    <col min="11" max="11" width="9.33203125" style="68" customWidth="1"/>
    <col min="12" max="12" width="16.83203125" style="68" customWidth="1"/>
    <col min="13" max="15" width="79.6640625" style="68" customWidth="1"/>
    <col min="16" max="16384" width="12" style="68"/>
  </cols>
  <sheetData>
    <row r="1" spans="2:12" ht="25.5" customHeight="1" x14ac:dyDescent="0.25">
      <c r="B1" s="375" t="s">
        <v>251</v>
      </c>
      <c r="C1" s="375"/>
      <c r="D1" s="375"/>
      <c r="E1" s="375"/>
      <c r="F1" s="375"/>
      <c r="G1" s="375"/>
      <c r="H1" s="375"/>
      <c r="I1" s="375"/>
      <c r="J1" s="375"/>
    </row>
    <row r="2" spans="2:12" ht="24.75" customHeight="1" x14ac:dyDescent="0.25"/>
    <row r="3" spans="2:12" x14ac:dyDescent="0.25">
      <c r="C3" s="75"/>
      <c r="D3" s="76" t="s">
        <v>228</v>
      </c>
      <c r="E3" s="73" t="s">
        <v>229</v>
      </c>
      <c r="F3" s="75"/>
      <c r="G3" s="75"/>
      <c r="H3" s="75"/>
      <c r="I3" s="75"/>
      <c r="J3" s="75"/>
    </row>
    <row r="4" spans="2:12" x14ac:dyDescent="0.25">
      <c r="C4" s="75"/>
      <c r="D4" s="76" t="s">
        <v>231</v>
      </c>
      <c r="E4" s="73" t="s">
        <v>230</v>
      </c>
      <c r="F4" s="75"/>
      <c r="G4" s="75"/>
      <c r="H4" s="75"/>
      <c r="I4" s="75"/>
      <c r="J4" s="74"/>
    </row>
    <row r="5" spans="2:12" x14ac:dyDescent="0.25">
      <c r="B5" s="75"/>
      <c r="C5" s="75"/>
      <c r="D5" s="76" t="s">
        <v>232</v>
      </c>
      <c r="E5" s="73" t="str">
        <f>IF(proposition!B96="pas de Casco", "non désirée", "voir Conditions Générales, référence : 0124-OMNIUM-F-31/10/2010")</f>
        <v>non désirée</v>
      </c>
      <c r="F5" s="75"/>
      <c r="G5" s="75"/>
      <c r="H5" s="75"/>
      <c r="I5" s="75"/>
      <c r="J5" s="74"/>
    </row>
    <row r="6" spans="2:12" x14ac:dyDescent="0.25">
      <c r="C6" s="75"/>
      <c r="D6" s="76" t="s">
        <v>233</v>
      </c>
      <c r="E6" s="73" t="str">
        <f>IF(proposition!C98="pas d'assistance", "non désirée", "voir Conditions Générales, référence : 0124-GSFNS-31/10/2010")</f>
        <v>non désirée</v>
      </c>
      <c r="F6" s="75"/>
      <c r="G6" s="75"/>
      <c r="H6" s="75"/>
      <c r="I6" s="75"/>
      <c r="J6" s="74"/>
    </row>
    <row r="7" spans="2:12" ht="16.5" customHeight="1" x14ac:dyDescent="0.25">
      <c r="B7" s="75"/>
      <c r="C7" s="75"/>
      <c r="D7" s="76" t="s">
        <v>234</v>
      </c>
      <c r="E7" s="77" t="s">
        <v>235</v>
      </c>
      <c r="F7" s="75"/>
      <c r="G7" s="75"/>
      <c r="H7" s="75"/>
      <c r="I7" s="75"/>
      <c r="J7" s="74"/>
    </row>
    <row r="8" spans="2:12" ht="38.25" customHeight="1" x14ac:dyDescent="0.25">
      <c r="B8" s="384" t="s">
        <v>227</v>
      </c>
      <c r="C8" s="384"/>
      <c r="D8" s="384"/>
    </row>
    <row r="9" spans="2:12" ht="23.25" customHeight="1" x14ac:dyDescent="0.25">
      <c r="B9" s="73" t="s">
        <v>226</v>
      </c>
      <c r="C9" s="73"/>
    </row>
    <row r="10" spans="2:12" ht="33" customHeight="1" x14ac:dyDescent="0.25">
      <c r="B10" s="71" t="s">
        <v>225</v>
      </c>
    </row>
    <row r="11" spans="2:12" ht="63.75" customHeight="1" x14ac:dyDescent="0.25">
      <c r="B11" s="369" t="s">
        <v>300</v>
      </c>
      <c r="C11" s="369"/>
      <c r="D11" s="369"/>
      <c r="E11" s="369"/>
      <c r="F11" s="369"/>
      <c r="G11" s="369"/>
      <c r="H11" s="369"/>
      <c r="I11" s="369"/>
      <c r="J11" s="369"/>
      <c r="K11" s="72"/>
    </row>
    <row r="12" spans="2:12" ht="49.5" customHeight="1" x14ac:dyDescent="0.25">
      <c r="B12" s="374" t="s">
        <v>224</v>
      </c>
      <c r="C12" s="374"/>
      <c r="D12" s="374"/>
      <c r="E12" s="374"/>
      <c r="F12" s="374"/>
      <c r="G12" s="374"/>
      <c r="H12" s="374"/>
      <c r="I12" s="374"/>
      <c r="J12" s="374"/>
      <c r="K12" s="71"/>
      <c r="L12" s="71"/>
    </row>
    <row r="13" spans="2:12" ht="94.5" customHeight="1" x14ac:dyDescent="0.25">
      <c r="B13" s="357" t="s">
        <v>223</v>
      </c>
      <c r="C13" s="357"/>
      <c r="D13" s="357"/>
      <c r="E13" s="357"/>
      <c r="F13" s="357"/>
      <c r="G13" s="357"/>
      <c r="H13" s="357"/>
      <c r="I13" s="357"/>
      <c r="J13" s="357"/>
    </row>
    <row r="14" spans="2:12" ht="30" customHeight="1" x14ac:dyDescent="0.25">
      <c r="B14" s="71" t="s">
        <v>222</v>
      </c>
    </row>
    <row r="15" spans="2:12" ht="78.75" customHeight="1" x14ac:dyDescent="0.25">
      <c r="B15" s="357" t="s">
        <v>221</v>
      </c>
      <c r="C15" s="357"/>
      <c r="D15" s="357"/>
      <c r="E15" s="357"/>
      <c r="F15" s="357"/>
      <c r="G15" s="357"/>
      <c r="H15" s="357"/>
      <c r="I15" s="357"/>
      <c r="J15" s="357"/>
    </row>
    <row r="16" spans="2:12" ht="33.75" customHeight="1" x14ac:dyDescent="0.25">
      <c r="B16" s="71" t="s">
        <v>220</v>
      </c>
    </row>
    <row r="17" spans="2:10" ht="38.25" customHeight="1" x14ac:dyDescent="0.25">
      <c r="B17" s="357" t="s">
        <v>219</v>
      </c>
      <c r="C17" s="371"/>
      <c r="D17" s="371"/>
      <c r="E17" s="371"/>
      <c r="F17" s="371"/>
      <c r="G17" s="371"/>
      <c r="H17" s="371"/>
      <c r="I17" s="371"/>
      <c r="J17" s="371"/>
    </row>
    <row r="18" spans="2:10" ht="31.5" customHeight="1" x14ac:dyDescent="0.25">
      <c r="B18" s="71" t="s">
        <v>218</v>
      </c>
    </row>
    <row r="19" spans="2:10" ht="50.25" customHeight="1" x14ac:dyDescent="0.25">
      <c r="B19" s="357" t="s">
        <v>217</v>
      </c>
      <c r="C19" s="357"/>
      <c r="D19" s="357"/>
      <c r="E19" s="357"/>
      <c r="F19" s="357"/>
      <c r="G19" s="357"/>
      <c r="H19" s="357"/>
      <c r="I19" s="357"/>
      <c r="J19" s="357"/>
    </row>
    <row r="20" spans="2:10" ht="48.75" customHeight="1" x14ac:dyDescent="0.25">
      <c r="B20" s="357" t="s">
        <v>216</v>
      </c>
      <c r="C20" s="357"/>
      <c r="D20" s="357"/>
      <c r="E20" s="357"/>
      <c r="F20" s="357"/>
      <c r="G20" s="357"/>
      <c r="H20" s="357"/>
      <c r="I20" s="357"/>
      <c r="J20" s="357"/>
    </row>
    <row r="21" spans="2:10" ht="39" customHeight="1" x14ac:dyDescent="0.25">
      <c r="B21" s="357" t="s">
        <v>215</v>
      </c>
      <c r="C21" s="357"/>
      <c r="D21" s="357"/>
      <c r="E21" s="357"/>
      <c r="F21" s="357"/>
      <c r="G21" s="357"/>
      <c r="H21" s="357"/>
      <c r="I21" s="357"/>
      <c r="J21" s="357"/>
    </row>
    <row r="22" spans="2:10" ht="33" customHeight="1" x14ac:dyDescent="0.25">
      <c r="B22" s="109" t="s">
        <v>214</v>
      </c>
      <c r="C22" s="110"/>
      <c r="D22" s="110"/>
      <c r="E22" s="110"/>
      <c r="F22" s="110"/>
      <c r="G22" s="111" t="str">
        <f>IF(proposition!J96="N", "Garantie Non Souscrite", "Souscrit")</f>
        <v>Garantie Non Souscrite</v>
      </c>
      <c r="H22" s="110"/>
      <c r="I22" s="110"/>
      <c r="J22" s="110"/>
    </row>
    <row r="23" spans="2:10" ht="39" customHeight="1" x14ac:dyDescent="0.25">
      <c r="B23" s="372" t="s">
        <v>213</v>
      </c>
      <c r="C23" s="373"/>
      <c r="D23" s="373"/>
      <c r="E23" s="373"/>
      <c r="F23" s="373"/>
      <c r="G23" s="373"/>
      <c r="H23" s="373"/>
      <c r="I23" s="373"/>
      <c r="J23" s="373"/>
    </row>
    <row r="24" spans="2:10" ht="14.25" customHeight="1" thickBot="1" x14ac:dyDescent="0.3">
      <c r="B24" s="112" t="s">
        <v>212</v>
      </c>
      <c r="C24" s="110"/>
      <c r="D24" s="110"/>
      <c r="E24" s="110"/>
      <c r="F24" s="110"/>
      <c r="G24" s="110"/>
      <c r="H24" s="110"/>
      <c r="I24" s="110"/>
      <c r="J24" s="110"/>
    </row>
    <row r="25" spans="2:10" ht="34.5" customHeight="1" thickBot="1" x14ac:dyDescent="0.3">
      <c r="B25" s="370" t="s">
        <v>211</v>
      </c>
      <c r="C25" s="370"/>
      <c r="D25" s="370" t="s">
        <v>210</v>
      </c>
      <c r="E25" s="370"/>
      <c r="F25" s="370"/>
      <c r="G25" s="370"/>
      <c r="H25" s="370"/>
      <c r="I25" s="370"/>
      <c r="J25" s="370"/>
    </row>
    <row r="26" spans="2:10" ht="23.25" customHeight="1" thickBot="1" x14ac:dyDescent="0.3">
      <c r="B26" s="356" t="s">
        <v>209</v>
      </c>
      <c r="C26" s="356"/>
      <c r="D26" s="364" t="s">
        <v>272</v>
      </c>
      <c r="E26" s="364"/>
      <c r="F26" s="364"/>
      <c r="G26" s="364"/>
      <c r="H26" s="364"/>
      <c r="I26" s="364"/>
      <c r="J26" s="364"/>
    </row>
    <row r="27" spans="2:10" ht="7.5" customHeight="1" thickBot="1" x14ac:dyDescent="0.3">
      <c r="B27" s="356" t="s">
        <v>208</v>
      </c>
      <c r="C27" s="368"/>
      <c r="D27" s="365" t="s">
        <v>273</v>
      </c>
      <c r="E27" s="364"/>
      <c r="F27" s="364"/>
      <c r="G27" s="364"/>
      <c r="H27" s="364"/>
      <c r="I27" s="364"/>
      <c r="J27" s="364"/>
    </row>
    <row r="28" spans="2:10" ht="16.5" customHeight="1" thickBot="1" x14ac:dyDescent="0.3">
      <c r="B28" s="356"/>
      <c r="C28" s="368"/>
      <c r="D28" s="365"/>
      <c r="E28" s="364"/>
      <c r="F28" s="364"/>
      <c r="G28" s="364"/>
      <c r="H28" s="364"/>
      <c r="I28" s="364"/>
      <c r="J28" s="364"/>
    </row>
    <row r="29" spans="2:10" ht="10.5" customHeight="1" thickBot="1" x14ac:dyDescent="0.3">
      <c r="B29" s="356"/>
      <c r="C29" s="368"/>
      <c r="D29" s="365"/>
      <c r="E29" s="364"/>
      <c r="F29" s="364"/>
      <c r="G29" s="364"/>
      <c r="H29" s="364"/>
      <c r="I29" s="364"/>
      <c r="J29" s="364"/>
    </row>
    <row r="30" spans="2:10" ht="36.75" customHeight="1" thickBot="1" x14ac:dyDescent="0.3">
      <c r="B30" s="356" t="s">
        <v>207</v>
      </c>
      <c r="C30" s="356"/>
      <c r="D30" s="366" t="s">
        <v>301</v>
      </c>
      <c r="E30" s="367"/>
      <c r="F30" s="367"/>
      <c r="G30" s="367"/>
      <c r="H30" s="367"/>
      <c r="I30" s="367"/>
      <c r="J30" s="367"/>
    </row>
    <row r="31" spans="2:10" ht="23.25" hidden="1" customHeight="1" thickBot="1" x14ac:dyDescent="0.3">
      <c r="B31" s="356"/>
      <c r="C31" s="356"/>
      <c r="D31" s="113" t="s">
        <v>274</v>
      </c>
      <c r="E31" s="114"/>
      <c r="F31" s="114"/>
      <c r="G31" s="114"/>
      <c r="H31" s="114"/>
      <c r="I31" s="114"/>
      <c r="J31" s="114"/>
    </row>
    <row r="32" spans="2:10" ht="23.25" hidden="1" customHeight="1" thickBot="1" x14ac:dyDescent="0.3">
      <c r="B32" s="356"/>
      <c r="C32" s="356"/>
      <c r="D32" s="115"/>
      <c r="E32" s="116"/>
      <c r="F32" s="116"/>
      <c r="G32" s="116"/>
      <c r="H32" s="116"/>
      <c r="I32" s="116"/>
      <c r="J32" s="116"/>
    </row>
    <row r="33" spans="2:13" ht="9" customHeight="1" thickBot="1" x14ac:dyDescent="0.3">
      <c r="B33" s="356" t="s">
        <v>206</v>
      </c>
      <c r="C33" s="356"/>
      <c r="D33" s="361"/>
      <c r="E33" s="362"/>
      <c r="F33" s="362"/>
      <c r="G33" s="362"/>
      <c r="H33" s="362"/>
      <c r="I33" s="362"/>
      <c r="J33" s="363"/>
    </row>
    <row r="34" spans="2:13" ht="16.5" thickBot="1" x14ac:dyDescent="0.3">
      <c r="B34" s="356"/>
      <c r="C34" s="356"/>
      <c r="D34" s="359" t="s">
        <v>275</v>
      </c>
      <c r="E34" s="359"/>
      <c r="F34" s="359"/>
      <c r="G34" s="359"/>
      <c r="H34" s="359"/>
      <c r="I34" s="359"/>
      <c r="J34" s="359"/>
      <c r="K34" s="70"/>
    </row>
    <row r="35" spans="2:13" ht="16.5" thickBot="1" x14ac:dyDescent="0.3">
      <c r="B35" s="356"/>
      <c r="C35" s="356"/>
      <c r="D35" s="358" t="s">
        <v>276</v>
      </c>
      <c r="E35" s="359"/>
      <c r="F35" s="359"/>
      <c r="G35" s="359"/>
      <c r="H35" s="359"/>
      <c r="I35" s="359"/>
      <c r="J35" s="360"/>
    </row>
    <row r="36" spans="2:13" ht="16.5" thickBot="1" x14ac:dyDescent="0.3">
      <c r="B36" s="356"/>
      <c r="C36" s="356"/>
      <c r="D36" s="359" t="s">
        <v>277</v>
      </c>
      <c r="E36" s="359"/>
      <c r="F36" s="359"/>
      <c r="G36" s="359"/>
      <c r="H36" s="359"/>
      <c r="I36" s="359"/>
      <c r="J36" s="359"/>
      <c r="K36" s="70"/>
    </row>
    <row r="37" spans="2:13" ht="29.25" customHeight="1" thickBot="1" x14ac:dyDescent="0.3">
      <c r="B37" s="356"/>
      <c r="C37" s="356"/>
      <c r="D37" s="359" t="s">
        <v>278</v>
      </c>
      <c r="E37" s="359"/>
      <c r="F37" s="359"/>
      <c r="G37" s="359"/>
      <c r="H37" s="359"/>
      <c r="I37" s="359"/>
      <c r="J37" s="359"/>
      <c r="K37" s="70"/>
    </row>
    <row r="38" spans="2:13" ht="9.75" customHeight="1" thickBot="1" x14ac:dyDescent="0.3">
      <c r="B38" s="356"/>
      <c r="C38" s="356"/>
      <c r="D38" s="394"/>
      <c r="E38" s="395"/>
      <c r="F38" s="395"/>
      <c r="G38" s="395"/>
      <c r="H38" s="395"/>
      <c r="I38" s="395"/>
      <c r="J38" s="396"/>
      <c r="K38" s="70"/>
    </row>
    <row r="39" spans="2:13" ht="22.5" customHeight="1" thickBot="1" x14ac:dyDescent="0.3">
      <c r="B39" s="355" t="s">
        <v>302</v>
      </c>
      <c r="C39" s="356"/>
      <c r="D39" s="397" t="s">
        <v>279</v>
      </c>
      <c r="E39" s="397"/>
      <c r="F39" s="397"/>
      <c r="G39" s="397"/>
      <c r="H39" s="397"/>
      <c r="I39" s="397"/>
      <c r="J39" s="397"/>
    </row>
    <row r="40" spans="2:13" ht="22.5" customHeight="1" thickBot="1" x14ac:dyDescent="0.3">
      <c r="B40" s="356"/>
      <c r="C40" s="356"/>
      <c r="D40" s="385" t="s">
        <v>280</v>
      </c>
      <c r="E40" s="385"/>
      <c r="F40" s="385"/>
      <c r="G40" s="385"/>
      <c r="H40" s="385"/>
      <c r="I40" s="385"/>
      <c r="J40" s="385"/>
    </row>
    <row r="41" spans="2:13" ht="33" customHeight="1" thickBot="1" x14ac:dyDescent="0.3">
      <c r="B41" s="391" t="s">
        <v>205</v>
      </c>
      <c r="C41" s="392"/>
      <c r="D41" s="386" t="s">
        <v>281</v>
      </c>
      <c r="E41" s="387"/>
      <c r="F41" s="387"/>
      <c r="G41" s="387"/>
      <c r="H41" s="387"/>
      <c r="I41" s="387"/>
      <c r="J41" s="388"/>
    </row>
    <row r="42" spans="2:13" ht="11.25" customHeight="1" x14ac:dyDescent="0.25">
      <c r="B42" s="117"/>
      <c r="C42" s="117"/>
      <c r="D42" s="118"/>
      <c r="E42" s="118"/>
      <c r="F42" s="118"/>
      <c r="G42" s="118"/>
      <c r="H42" s="118"/>
      <c r="I42" s="118"/>
      <c r="J42" s="118"/>
    </row>
    <row r="43" spans="2:13" ht="139.5" customHeight="1" x14ac:dyDescent="0.25">
      <c r="B43" s="393" t="s">
        <v>303</v>
      </c>
      <c r="C43" s="393"/>
      <c r="D43" s="393"/>
      <c r="E43" s="393"/>
      <c r="F43" s="393"/>
      <c r="G43" s="393"/>
      <c r="H43" s="393"/>
      <c r="I43" s="393"/>
      <c r="J43" s="393"/>
    </row>
    <row r="44" spans="2:13" ht="176.25" customHeight="1" x14ac:dyDescent="0.25">
      <c r="B44" s="389" t="s">
        <v>304</v>
      </c>
      <c r="C44" s="390"/>
      <c r="D44" s="390"/>
      <c r="E44" s="390"/>
      <c r="F44" s="390"/>
      <c r="G44" s="390"/>
      <c r="H44" s="390"/>
      <c r="I44" s="390"/>
      <c r="J44" s="390"/>
      <c r="M44" s="69"/>
    </row>
    <row r="45" spans="2:13" x14ac:dyDescent="0.25">
      <c r="B45" s="79"/>
      <c r="C45" s="79"/>
      <c r="D45" s="79"/>
      <c r="E45" s="79"/>
      <c r="F45" s="79"/>
      <c r="G45" s="79"/>
      <c r="H45" s="79"/>
      <c r="I45" s="79"/>
      <c r="J45" s="79"/>
      <c r="M45" s="69"/>
    </row>
    <row r="46" spans="2:13" ht="30.75" customHeight="1" x14ac:dyDescent="0.25">
      <c r="B46" s="382" t="str">
        <f>"Fait en 2 exemplaires, dont un à retourner signé a IBS Europe, le "&amp;Contrat!D8</f>
        <v xml:space="preserve">Fait en 2 exemplaires, dont un à retourner signé a IBS Europe, le </v>
      </c>
      <c r="C46" s="382"/>
      <c r="D46" s="382"/>
      <c r="E46" s="382"/>
      <c r="F46" s="382"/>
      <c r="G46" s="382"/>
      <c r="H46" s="382"/>
      <c r="I46" s="382"/>
      <c r="J46" s="382"/>
    </row>
    <row r="47" spans="2:13" x14ac:dyDescent="0.25">
      <c r="B47" s="383" t="s">
        <v>204</v>
      </c>
      <c r="C47" s="383"/>
      <c r="D47" s="383"/>
      <c r="E47" s="383"/>
      <c r="F47" s="383" t="s">
        <v>203</v>
      </c>
      <c r="G47" s="383"/>
      <c r="H47" s="383"/>
      <c r="I47" s="383"/>
      <c r="J47" s="383"/>
    </row>
    <row r="52" spans="2:16" s="78" customFormat="1" ht="31.5" customHeight="1" x14ac:dyDescent="0.2">
      <c r="B52" s="379" t="s">
        <v>105</v>
      </c>
      <c r="C52" s="380"/>
      <c r="D52" s="380"/>
      <c r="E52" s="381"/>
      <c r="F52" s="376" t="s">
        <v>146</v>
      </c>
      <c r="G52" s="378"/>
      <c r="H52" s="376" t="s">
        <v>147</v>
      </c>
      <c r="I52" s="377"/>
      <c r="J52" s="377"/>
      <c r="K52" s="96"/>
      <c r="L52" s="96"/>
      <c r="M52" s="96"/>
      <c r="N52" s="96"/>
      <c r="O52" s="96"/>
      <c r="P52" s="96"/>
    </row>
  </sheetData>
  <sheetProtection sheet="1" objects="1" scenarios="1" selectLockedCells="1" selectUnlockedCells="1"/>
  <mergeCells count="39">
    <mergeCell ref="B1:J1"/>
    <mergeCell ref="H52:J52"/>
    <mergeCell ref="F52:G52"/>
    <mergeCell ref="B52:E52"/>
    <mergeCell ref="B46:J46"/>
    <mergeCell ref="B47:E47"/>
    <mergeCell ref="F47:J47"/>
    <mergeCell ref="B8:D8"/>
    <mergeCell ref="D40:J40"/>
    <mergeCell ref="D41:J41"/>
    <mergeCell ref="B44:J44"/>
    <mergeCell ref="B41:C41"/>
    <mergeCell ref="B43:J43"/>
    <mergeCell ref="D38:J38"/>
    <mergeCell ref="D39:J39"/>
    <mergeCell ref="D25:J25"/>
    <mergeCell ref="B11:J11"/>
    <mergeCell ref="B15:J15"/>
    <mergeCell ref="B25:C25"/>
    <mergeCell ref="B19:J19"/>
    <mergeCell ref="B20:J20"/>
    <mergeCell ref="B17:J17"/>
    <mergeCell ref="B23:J23"/>
    <mergeCell ref="B12:J12"/>
    <mergeCell ref="B13:J13"/>
    <mergeCell ref="B39:C40"/>
    <mergeCell ref="B21:J21"/>
    <mergeCell ref="D35:J35"/>
    <mergeCell ref="D36:J36"/>
    <mergeCell ref="D37:J37"/>
    <mergeCell ref="B26:C26"/>
    <mergeCell ref="D33:J33"/>
    <mergeCell ref="D26:J26"/>
    <mergeCell ref="D27:J29"/>
    <mergeCell ref="D30:J30"/>
    <mergeCell ref="D34:J34"/>
    <mergeCell ref="B30:C32"/>
    <mergeCell ref="B27:C29"/>
    <mergeCell ref="B33:C38"/>
  </mergeCells>
  <pageMargins left="0.70866141732283472" right="0.70866141732283472" top="0.94488188976377963" bottom="1.1417322834645669" header="0.31496062992125984" footer="0.31496062992125984"/>
  <pageSetup paperSize="9" scale="62" fitToHeight="0" orientation="portrait" horizontalDpi="4294967295" verticalDpi="4294967295" r:id="rId1"/>
  <headerFooter>
    <oddHeader>&amp;L&amp;G</oddHeader>
    <oddFooter>&amp;LIBS Europe SA
Route de Luxembourg 68
4972 Dippach (GDL)
CAA 2005CM014&amp;CTel : +32 4 2597672
Fax : + 32 4 2597644
affaires@ibseurope.com
RC Lucembourg B108838&amp;RBelfius 068/2436068-37
IBAN BE35 0682 4360 6837
BIC: GKCCBEBB</oddFooter>
  </headerFooter>
  <rowBreaks count="1" manualBreakCount="1">
    <brk id="21"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B5:J38"/>
  <sheetViews>
    <sheetView showGridLines="0" showRowColHeaders="0" zoomScale="115" zoomScaleNormal="115" workbookViewId="0">
      <selection activeCell="B28" sqref="B28:F28"/>
    </sheetView>
  </sheetViews>
  <sheetFormatPr baseColWidth="10" defaultRowHeight="12.75" x14ac:dyDescent="0.2"/>
  <cols>
    <col min="1" max="1" width="6" style="98" customWidth="1"/>
    <col min="2" max="2" width="21.6640625" style="98" customWidth="1"/>
    <col min="3" max="3" width="11.6640625" style="98" customWidth="1"/>
    <col min="4" max="4" width="13" style="98" customWidth="1"/>
    <col min="5" max="6" width="16" style="98" customWidth="1"/>
    <col min="7" max="7" width="5" style="98" customWidth="1"/>
    <col min="8" max="8" width="12" style="98" customWidth="1"/>
    <col min="9" max="16384" width="12" style="98"/>
  </cols>
  <sheetData>
    <row r="5" spans="2:6" x14ac:dyDescent="0.2">
      <c r="E5" s="98" t="str">
        <f>+proposition!E16</f>
        <v>……………………………………………………………………..</v>
      </c>
    </row>
    <row r="6" spans="2:6" x14ac:dyDescent="0.2">
      <c r="E6" s="98" t="str">
        <f>+proposition!C18</f>
        <v>………………………………………….</v>
      </c>
    </row>
    <row r="7" spans="2:6" x14ac:dyDescent="0.2">
      <c r="E7" s="98" t="str">
        <f>proposition!F18&amp;" "&amp;proposition!C19</f>
        <v>………. ……………………………</v>
      </c>
    </row>
    <row r="11" spans="2:6" x14ac:dyDescent="0.2">
      <c r="B11" s="98" t="s">
        <v>252</v>
      </c>
    </row>
    <row r="15" spans="2:6" x14ac:dyDescent="0.2">
      <c r="B15" s="398" t="s">
        <v>266</v>
      </c>
      <c r="C15" s="398"/>
      <c r="D15" s="398"/>
      <c r="E15" s="398"/>
      <c r="F15" s="398"/>
    </row>
    <row r="18" spans="2:10" x14ac:dyDescent="0.2">
      <c r="E18" s="99" t="s">
        <v>158</v>
      </c>
      <c r="F18" s="100">
        <f>+Contrat!D8+245</f>
        <v>245</v>
      </c>
    </row>
    <row r="22" spans="2:10" x14ac:dyDescent="0.2">
      <c r="B22" s="98" t="s">
        <v>114</v>
      </c>
      <c r="C22" s="98" t="str">
        <f>+Contrat!D7</f>
        <v>PRA000100............................................./.............................................</v>
      </c>
    </row>
    <row r="24" spans="2:10" x14ac:dyDescent="0.2">
      <c r="B24" s="101" t="s">
        <v>253</v>
      </c>
    </row>
    <row r="25" spans="2:10" x14ac:dyDescent="0.2">
      <c r="B25" s="98" t="s">
        <v>254</v>
      </c>
      <c r="D25" s="100">
        <f>+Contrat!D9</f>
        <v>365</v>
      </c>
    </row>
    <row r="27" spans="2:10" ht="15" x14ac:dyDescent="0.2">
      <c r="B27" s="97" t="s">
        <v>258</v>
      </c>
      <c r="C27"/>
      <c r="D27"/>
      <c r="E27"/>
      <c r="F27"/>
      <c r="G27"/>
      <c r="H27"/>
      <c r="I27"/>
      <c r="J27"/>
    </row>
    <row r="28" spans="2:10" ht="15" x14ac:dyDescent="0.2">
      <c r="B28" s="97" t="s">
        <v>267</v>
      </c>
      <c r="C28"/>
      <c r="D28"/>
      <c r="E28"/>
      <c r="F28"/>
      <c r="G28"/>
      <c r="H28"/>
      <c r="I28"/>
      <c r="J28"/>
    </row>
    <row r="29" spans="2:10" ht="15" x14ac:dyDescent="0.2">
      <c r="B29" s="97"/>
      <c r="C29"/>
      <c r="D29"/>
      <c r="E29"/>
      <c r="F29"/>
      <c r="G29"/>
      <c r="H29"/>
      <c r="I29"/>
      <c r="J29"/>
    </row>
    <row r="30" spans="2:10" ht="15" x14ac:dyDescent="0.2">
      <c r="B30" s="97" t="s">
        <v>255</v>
      </c>
      <c r="C30"/>
      <c r="D30"/>
      <c r="E30"/>
      <c r="F30"/>
      <c r="G30"/>
      <c r="H30"/>
      <c r="I30"/>
      <c r="J30"/>
    </row>
    <row r="31" spans="2:10" ht="15" x14ac:dyDescent="0.2">
      <c r="B31" s="97"/>
      <c r="C31"/>
      <c r="D31"/>
      <c r="E31"/>
      <c r="F31"/>
      <c r="G31"/>
      <c r="H31"/>
      <c r="I31"/>
      <c r="J31"/>
    </row>
    <row r="32" spans="2:10" ht="15" x14ac:dyDescent="0.2">
      <c r="B32" s="97" t="s">
        <v>256</v>
      </c>
      <c r="C32"/>
      <c r="D32"/>
      <c r="E32"/>
      <c r="F32"/>
      <c r="G32"/>
      <c r="H32"/>
      <c r="I32"/>
      <c r="J32"/>
    </row>
    <row r="33" spans="2:10" ht="15" x14ac:dyDescent="0.2">
      <c r="B33" s="97"/>
      <c r="C33"/>
      <c r="D33"/>
      <c r="E33"/>
      <c r="F33"/>
      <c r="G33"/>
      <c r="H33"/>
      <c r="I33"/>
      <c r="J33"/>
    </row>
    <row r="34" spans="2:10" ht="26.25" customHeight="1" x14ac:dyDescent="0.2">
      <c r="B34" s="97" t="s">
        <v>257</v>
      </c>
      <c r="C34"/>
      <c r="D34"/>
      <c r="E34"/>
      <c r="F34"/>
      <c r="G34"/>
      <c r="H34"/>
      <c r="I34"/>
      <c r="J34"/>
    </row>
    <row r="35" spans="2:10" ht="15" x14ac:dyDescent="0.2">
      <c r="B35" s="97"/>
      <c r="C35"/>
      <c r="D35"/>
      <c r="E35"/>
      <c r="F35"/>
      <c r="G35"/>
      <c r="H35"/>
      <c r="I35"/>
      <c r="J35"/>
    </row>
    <row r="36" spans="2:10" ht="15" x14ac:dyDescent="0.2">
      <c r="B36" s="97"/>
      <c r="C36"/>
      <c r="D36"/>
      <c r="E36"/>
      <c r="F36"/>
      <c r="G36"/>
      <c r="H36"/>
      <c r="I36"/>
      <c r="J36"/>
    </row>
    <row r="37" spans="2:10" ht="15" x14ac:dyDescent="0.2">
      <c r="B37" s="97"/>
      <c r="C37"/>
      <c r="D37"/>
      <c r="E37" s="398" t="s">
        <v>259</v>
      </c>
      <c r="F37" s="398"/>
      <c r="G37" s="102"/>
      <c r="H37"/>
      <c r="I37"/>
      <c r="J37" s="97"/>
    </row>
    <row r="38" spans="2:10" x14ac:dyDescent="0.2">
      <c r="E38" s="98" t="s">
        <v>260</v>
      </c>
    </row>
  </sheetData>
  <sheetProtection sheet="1" objects="1" scenarios="1" selectLockedCells="1" selectUnlockedCells="1"/>
  <mergeCells count="2">
    <mergeCell ref="E37:F37"/>
    <mergeCell ref="B15:F15"/>
  </mergeCells>
  <pageMargins left="0.70866141732283472" right="0.70866141732283472" top="0.94488188976377963" bottom="1.1417322834645669" header="0.31496062992125984" footer="0.31496062992125984"/>
  <pageSetup paperSize="9" scale="86" fitToHeight="0" orientation="portrait" r:id="rId1"/>
  <headerFooter>
    <oddHeader>&amp;L&amp;G</oddHeader>
    <oddFooter>&amp;LIBS Europe SA
Route de Luxembourg 68
4972 Dippach (GDL)
CAA 2005CM014&amp;CTel : +32 4 2597672
Fax : + 32 4 2597644
affaires@ibseurope.com
RC Lucembourg B108838&amp;RBelfius 068/2436068-37
IBAN BE35 0682 4360 6837
BIC: GKCCBEBB</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proposition</vt:lpstr>
      <vt:lpstr>offre</vt:lpstr>
      <vt:lpstr>Contrat</vt:lpstr>
      <vt:lpstr>Clause Part</vt:lpstr>
      <vt:lpstr>Resiliation</vt:lpstr>
      <vt:lpstr>'Clause Part'!Print_Area</vt:lpstr>
      <vt:lpstr>Contrat!Print_Area</vt:lpstr>
      <vt:lpstr>proposition!Print_Area</vt:lpstr>
      <vt:lpstr>Resiliation!Print_Area</vt:lpstr>
      <vt:lpstr>Resiliation!Zone_d_impression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GdM</dc:creator>
  <cp:lastModifiedBy>G de Miomandre</cp:lastModifiedBy>
  <cp:lastPrinted>2014-10-15T12:37:00Z</cp:lastPrinted>
  <dcterms:created xsi:type="dcterms:W3CDTF">2014-09-24T14:17:44Z</dcterms:created>
  <dcterms:modified xsi:type="dcterms:W3CDTF">2014-10-20T14:48:29Z</dcterms:modified>
</cp:coreProperties>
</file>