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75" windowWidth="18960" windowHeight="11265"/>
  </bookViews>
  <sheets>
    <sheet name="proposition" sheetId="1" r:id="rId1"/>
    <sheet name="offre" sheetId="2" state="hidden" r:id="rId2"/>
    <sheet name="Contrat" sheetId="4" state="hidden" r:id="rId3"/>
    <sheet name="Clause Part" sheetId="5" state="hidden" r:id="rId4"/>
    <sheet name="Resiliation" sheetId="7" state="hidden" r:id="rId5"/>
  </sheets>
  <definedNames>
    <definedName name="_xlnm._FilterDatabase" localSheetId="2" hidden="1">Contrat!$G$6:$I$8</definedName>
    <definedName name="Print_Area" localSheetId="3">'Clause Part'!$A$1:$K$54</definedName>
    <definedName name="Print_Area" localSheetId="2">Contrat!$A$1:$S$32</definedName>
    <definedName name="Print_Area" localSheetId="0">proposition!$A$1:$H$168</definedName>
    <definedName name="Print_Area" localSheetId="4">Resiliation!$A$1:$J$54</definedName>
    <definedName name="_xlnm.Print_Area" localSheetId="4">Resiliation!$A$1:$I$48</definedName>
  </definedNames>
  <calcPr calcId="145621"/>
</workbook>
</file>

<file path=xl/calcChain.xml><?xml version="1.0" encoding="utf-8"?>
<calcChain xmlns="http://schemas.openxmlformats.org/spreadsheetml/2006/main">
  <c r="B28" i="2" l="1"/>
  <c r="D7" i="4" l="1"/>
  <c r="C16" i="2"/>
  <c r="N100" i="1" l="1"/>
  <c r="Q19" i="4"/>
  <c r="M100" i="1"/>
  <c r="L100" i="1"/>
  <c r="L101" i="1" s="1"/>
  <c r="N101" i="1"/>
  <c r="E52" i="1"/>
  <c r="M96" i="1"/>
  <c r="M95" i="1"/>
  <c r="M101" i="1" l="1"/>
  <c r="M97" i="1"/>
  <c r="B46" i="5" l="1"/>
  <c r="E5" i="5" l="1"/>
  <c r="I8" i="4" l="1"/>
  <c r="N99" i="1"/>
  <c r="L99" i="1"/>
  <c r="M99" i="1" s="1"/>
  <c r="K89" i="1"/>
  <c r="L89" i="1" s="1"/>
  <c r="C22" i="7" l="1"/>
  <c r="F18" i="7" l="1"/>
  <c r="E7" i="7"/>
  <c r="E6" i="7"/>
  <c r="E5" i="7"/>
  <c r="N30" i="4" l="1"/>
  <c r="P15" i="4"/>
  <c r="I11" i="4"/>
  <c r="I10" i="4"/>
  <c r="I9" i="4"/>
  <c r="I7" i="4"/>
  <c r="I18" i="4"/>
  <c r="I17" i="4"/>
  <c r="I16" i="4"/>
  <c r="I15" i="4"/>
  <c r="I14" i="4"/>
  <c r="D21" i="4"/>
  <c r="D20" i="4"/>
  <c r="D19" i="4"/>
  <c r="D17" i="4"/>
  <c r="D18" i="4"/>
  <c r="I29" i="4"/>
  <c r="D29" i="4"/>
  <c r="D28" i="4"/>
  <c r="D27" i="4"/>
  <c r="D26" i="4"/>
  <c r="D25" i="4"/>
  <c r="I28" i="4"/>
  <c r="I27" i="4"/>
  <c r="I26" i="4"/>
  <c r="I25" i="4"/>
  <c r="I24" i="4"/>
  <c r="D24" i="4"/>
  <c r="Q18" i="4"/>
  <c r="Q10" i="4"/>
  <c r="P18" i="4"/>
  <c r="P17" i="4"/>
  <c r="P16" i="4"/>
  <c r="P10" i="4"/>
  <c r="M10" i="4"/>
  <c r="Q9" i="4"/>
  <c r="B4" i="4"/>
  <c r="D9" i="4"/>
  <c r="D25" i="7" s="1"/>
  <c r="E6" i="5" l="1"/>
  <c r="J98" i="1"/>
  <c r="J96" i="1"/>
  <c r="G22" i="5" s="1"/>
  <c r="N96" i="1"/>
  <c r="F14" i="2" l="1"/>
  <c r="B69" i="1"/>
  <c r="C69" i="1"/>
  <c r="F52" i="1"/>
  <c r="F50" i="1"/>
  <c r="E50" i="1"/>
  <c r="F47" i="1"/>
  <c r="E47" i="1"/>
  <c r="F45" i="1"/>
  <c r="E45" i="1"/>
  <c r="F43" i="1"/>
  <c r="E43" i="1"/>
  <c r="F33" i="1"/>
  <c r="E33" i="1"/>
  <c r="E25" i="1"/>
  <c r="D16" i="4" s="1"/>
  <c r="E24" i="1"/>
  <c r="D15" i="4" s="1"/>
  <c r="E22" i="1"/>
  <c r="D14" i="4" s="1"/>
  <c r="C21" i="2" l="1"/>
  <c r="E7" i="2"/>
  <c r="E6" i="2"/>
  <c r="Q8" i="4"/>
  <c r="E5" i="2"/>
  <c r="C24" i="2" l="1"/>
  <c r="Q21" i="4" s="1"/>
  <c r="C20" i="2"/>
  <c r="C25" i="2" l="1"/>
  <c r="C26" i="2" s="1"/>
  <c r="Q23" i="4" s="1"/>
  <c r="F78" i="1"/>
  <c r="E78" i="1"/>
  <c r="C15" i="1" l="1"/>
  <c r="E5" i="1"/>
</calcChain>
</file>

<file path=xl/sharedStrings.xml><?xml version="1.0" encoding="utf-8"?>
<sst xmlns="http://schemas.openxmlformats.org/spreadsheetml/2006/main" count="418" uniqueCount="309">
  <si>
    <t xml:space="preserve"> Apporteur : </t>
  </si>
  <si>
    <t>Ref Apporteur :</t>
  </si>
  <si>
    <r>
      <rPr>
        <sz val="11"/>
        <color rgb="FF006640"/>
        <rFont val="Times New Roman"/>
        <family val="1"/>
      </rPr>
      <t>VEHICULES AUTOMOBILES</t>
    </r>
  </si>
  <si>
    <r>
      <rPr>
        <sz val="8"/>
        <color rgb="FF231F20"/>
        <rFont val="Times New Roman"/>
        <family val="1"/>
      </rPr>
      <t>Renseignements administratifs</t>
    </r>
  </si>
  <si>
    <r>
      <rPr>
        <sz val="8"/>
        <color rgb="FF231F20"/>
        <rFont val="Times New Roman"/>
        <family val="1"/>
      </rPr>
      <t>Dénomination ou nom et prénom (Nom de jeune fille pour  les dames) :</t>
    </r>
  </si>
  <si>
    <r>
      <rPr>
        <sz val="8"/>
        <color rgb="FF231F20"/>
        <rFont val="Times New Roman"/>
        <family val="1"/>
      </rPr>
      <t>Adresse (rue, numéro, bte) :</t>
    </r>
  </si>
  <si>
    <r>
      <rPr>
        <sz val="8"/>
        <color rgb="FF231F20"/>
        <rFont val="Times New Roman"/>
        <family val="1"/>
      </rPr>
      <t>Date de naissance</t>
    </r>
  </si>
  <si>
    <r>
      <rPr>
        <sz val="8"/>
        <color rgb="FF231F20"/>
        <rFont val="Times New Roman"/>
        <family val="1"/>
      </rPr>
      <t>Délivré le (date  originale)</t>
    </r>
  </si>
  <si>
    <r>
      <rPr>
        <sz val="8"/>
        <color rgb="FF231F20"/>
        <rFont val="Times New Roman"/>
        <family val="1"/>
      </rPr>
      <t>Profession</t>
    </r>
  </si>
  <si>
    <r>
      <rPr>
        <sz val="8"/>
        <color rgb="FF231F20"/>
        <rFont val="Times New Roman"/>
        <family val="1"/>
      </rPr>
      <t>Conduit  un véhicule (4 roues)  depuis</t>
    </r>
  </si>
  <si>
    <r>
      <rPr>
        <sz val="8"/>
        <color rgb="FF231F20"/>
        <rFont val="Times New Roman"/>
        <family val="1"/>
      </rPr>
      <t>Nombre d’années sans sinistre en tort</t>
    </r>
  </si>
  <si>
    <r>
      <rPr>
        <sz val="8"/>
        <color rgb="FF231F20"/>
        <rFont val="Times New Roman"/>
        <family val="1"/>
      </rPr>
      <t>Date du dernier sinistre en tort</t>
    </r>
  </si>
  <si>
    <r>
      <rPr>
        <sz val="8"/>
        <color rgb="FF231F20"/>
        <rFont val="Times New Roman"/>
        <family val="1"/>
      </rPr>
      <t>A-t-il déjà été :</t>
    </r>
  </si>
  <si>
    <r>
      <rPr>
        <sz val="8"/>
        <color rgb="FF231F20"/>
        <rFont val="Times New Roman"/>
        <family val="1"/>
      </rPr>
      <t>b)    L’assurance a-t-elle  :</t>
    </r>
  </si>
  <si>
    <r>
      <rPr>
        <sz val="8"/>
        <color rgb="FF231F20"/>
        <rFont val="Times New Roman"/>
        <family val="1"/>
      </rPr>
      <t>Date</t>
    </r>
  </si>
  <si>
    <t>QUESTIONS RELATIVES AUX</t>
  </si>
  <si>
    <t xml:space="preserve">Nom et prénoms </t>
  </si>
  <si>
    <t>Date de naissance</t>
  </si>
  <si>
    <t xml:space="preserve">Adresse </t>
  </si>
  <si>
    <t>Localité</t>
  </si>
  <si>
    <t>Non</t>
  </si>
  <si>
    <t>Nouvelle Affaire</t>
  </si>
  <si>
    <t>Reservé à IBS Europe</t>
  </si>
  <si>
    <t>Code appo</t>
  </si>
  <si>
    <t>N° client</t>
  </si>
  <si>
    <t>I. Conducteur Habituel</t>
  </si>
  <si>
    <t>Permis de conduire ou titre qui en tient lieu</t>
  </si>
  <si>
    <t>le</t>
  </si>
  <si>
    <t>a)    condamné du chef d’ivresse, d’intoxication alcoolique, de refus d’une prise de sang, de délit de fuite ou pour ne pas avoir été en état de conduire ?</t>
  </si>
  <si>
    <t>Y a-t-il une instance judiciaire en cours à ce sujet ?</t>
  </si>
  <si>
    <t>A-t-il eu les 5 dernières années des sinistres ou subi des vols ?</t>
  </si>
  <si>
    <t>A-t-il déjà été assuré pour un véhicule automoteur (2 ou 4 roues)</t>
  </si>
  <si>
    <t>Permis de conduire   Type et Numéro</t>
  </si>
  <si>
    <t xml:space="preserve">Nationalité </t>
  </si>
  <si>
    <t>....................................................</t>
  </si>
  <si>
    <t xml:space="preserve">Si oui, nature et date </t>
  </si>
  <si>
    <t>2)        été  résiliée ?</t>
  </si>
  <si>
    <t>Si oui, par qui ? Quand ? Pour quelle raison ?</t>
  </si>
  <si>
    <t>Type:</t>
  </si>
  <si>
    <t>.............................................</t>
  </si>
  <si>
    <t>M</t>
  </si>
  <si>
    <t>,</t>
  </si>
  <si>
    <t>Puissance en KW</t>
  </si>
  <si>
    <t>CC</t>
  </si>
  <si>
    <t>Année de construction :</t>
  </si>
  <si>
    <t>Modèle:</t>
  </si>
  <si>
    <t>Genre:</t>
  </si>
  <si>
    <r>
      <rPr>
        <sz val="10"/>
        <color rgb="FF231F20"/>
        <rFont val="Times New Roman"/>
        <family val="1"/>
      </rPr>
      <t>CATEGORIE DE VEHICULES</t>
    </r>
  </si>
  <si>
    <r>
      <rPr>
        <sz val="10"/>
        <color rgb="FF231F20"/>
        <rFont val="Times New Roman"/>
        <family val="1"/>
      </rPr>
      <t>Véhicule automobile à usage de tourisme et d’affaires ou à usage mixte</t>
    </r>
  </si>
  <si>
    <r>
      <rPr>
        <sz val="10"/>
        <color rgb="FF231F20"/>
        <rFont val="Times New Roman"/>
        <family val="1"/>
      </rPr>
      <t>La voiture  est-elle:</t>
    </r>
  </si>
  <si>
    <r>
      <rPr>
        <sz val="10"/>
        <color rgb="FF231F20"/>
        <rFont val="Times New Roman"/>
        <family val="1"/>
      </rPr>
      <t>- utilisée  à des  fins privées et sur le chemin du travail</t>
    </r>
  </si>
  <si>
    <r>
      <rPr>
        <sz val="10"/>
        <color rgb="FF231F20"/>
        <rFont val="Times New Roman"/>
        <family val="1"/>
      </rPr>
      <t>- utilisée  à des  fins professionelles</t>
    </r>
  </si>
  <si>
    <r>
      <rPr>
        <sz val="10"/>
        <color rgb="FF231F20"/>
        <rFont val="Times New Roman"/>
        <family val="1"/>
      </rPr>
      <t>- affectée au transport de choses à des  fins commerciales</t>
    </r>
  </si>
  <si>
    <r>
      <rPr>
        <b/>
        <sz val="10"/>
        <color rgb="FF231F20"/>
        <rFont val="Times New Roman"/>
        <family val="1"/>
      </rPr>
      <t>Description du véhicule à assurer</t>
    </r>
  </si>
  <si>
    <r>
      <rPr>
        <b/>
        <sz val="10"/>
        <color rgb="FF231F20"/>
        <rFont val="Times New Roman"/>
        <family val="1"/>
      </rPr>
      <t>DESCRIPTION DE LA REMORQUE À ASSURER</t>
    </r>
  </si>
  <si>
    <r>
      <rPr>
        <b/>
        <sz val="10"/>
        <color rgb="FF231F20"/>
        <rFont val="Times New Roman"/>
        <family val="1"/>
      </rPr>
      <t>Garanties demandées  et primes</t>
    </r>
  </si>
  <si>
    <r>
      <rPr>
        <sz val="10"/>
        <color rgb="FF231F20"/>
        <rFont val="Times New Roman"/>
        <family val="1"/>
      </rPr>
      <t>Type de valeur :</t>
    </r>
  </si>
  <si>
    <r>
      <rPr>
        <b/>
        <sz val="10"/>
        <color rgb="FF231F20"/>
        <rFont val="Times New Roman"/>
        <family val="1"/>
      </rPr>
      <t>Demande d’immatriculation</t>
    </r>
  </si>
  <si>
    <r>
      <rPr>
        <sz val="10"/>
        <color rgb="FF231F20"/>
        <rFont val="Times New Roman"/>
        <family val="1"/>
      </rPr>
      <t>SPECIAL</t>
    </r>
  </si>
  <si>
    <r>
      <rPr>
        <sz val="10"/>
        <color rgb="FF231F20"/>
        <rFont val="Times New Roman"/>
        <family val="1"/>
      </rPr>
      <t>¨Pour plus de renseignements, consultez votre courtier.</t>
    </r>
  </si>
  <si>
    <r>
      <rPr>
        <sz val="10"/>
        <color rgb="FF8D003E"/>
        <rFont val="Times New Roman"/>
        <family val="1"/>
      </rPr>
      <t>DECLARATIONS  GENERALES</t>
    </r>
  </si>
  <si>
    <r>
      <rPr>
        <b/>
        <sz val="10"/>
        <color rgb="FF231F20"/>
        <rFont val="Times New Roman"/>
        <family val="1"/>
      </rPr>
      <t>Signature</t>
    </r>
  </si>
  <si>
    <r>
      <rPr>
        <sz val="10"/>
        <color rgb="FF231F20"/>
        <rFont val="Times New Roman"/>
        <family val="1"/>
      </rPr>
      <t>Signature du candidat preneur d’assurance                                                                                                Signature de l’intermédiaire</t>
    </r>
  </si>
  <si>
    <t>Marque:</t>
  </si>
  <si>
    <t>N° du châssis :</t>
  </si>
  <si>
    <t>............................................</t>
  </si>
  <si>
    <t>Voiture, Camionnette</t>
  </si>
  <si>
    <t xml:space="preserve">Tare + charge utile (M.M.A.) : </t>
  </si>
  <si>
    <t>Kg</t>
  </si>
  <si>
    <t xml:space="preserve">Nombre de places :                        </t>
  </si>
  <si>
    <t>conducteur non compris</t>
  </si>
  <si>
    <t>N° de plaque :</t>
  </si>
  <si>
    <t>Date de 1ére mise en circulation :</t>
  </si>
  <si>
    <t xml:space="preserve">Carburant : </t>
  </si>
  <si>
    <t>Essence</t>
  </si>
  <si>
    <t>Carrosserie métalique :</t>
  </si>
  <si>
    <t xml:space="preserve">Type de Vehicule : </t>
  </si>
  <si>
    <t>Nombre de milliers de km/an :</t>
  </si>
  <si>
    <t xml:space="preserve">Valeur catalogue (véhicule  neuf : copie  facture d’achat à joindre  svp) : </t>
  </si>
  <si>
    <t>€</t>
  </si>
  <si>
    <t>Valeur des  accessoires et descriptif : (en €)</t>
  </si>
  <si>
    <t>Valeur totale catalogue (hors TVA et TMC) :</t>
  </si>
  <si>
    <t>Type</t>
  </si>
  <si>
    <t xml:space="preserve">Système d’alarme : </t>
  </si>
  <si>
    <t xml:space="preserve"> Marque:</t>
  </si>
  <si>
    <t>Assuralia</t>
  </si>
  <si>
    <t>..................................................</t>
  </si>
  <si>
    <t xml:space="preserve">Genre: </t>
  </si>
  <si>
    <t xml:space="preserve"> Année de construction:</t>
  </si>
  <si>
    <t>Tare + charge utile (M.M.A) :</t>
  </si>
  <si>
    <t>N° du châssis:</t>
  </si>
  <si>
    <t>10% minimum de 750€</t>
  </si>
  <si>
    <t xml:space="preserve">Franchise en dégâts matériels :   </t>
  </si>
  <si>
    <t>Réelle</t>
  </si>
  <si>
    <t>Responsabilité civile  et Protection Juridique</t>
  </si>
  <si>
    <t>TMC à ajouter :</t>
  </si>
  <si>
    <t>Assujettissement TVA :</t>
  </si>
  <si>
    <t>Non assujetti</t>
  </si>
  <si>
    <r>
      <rPr>
        <b/>
        <sz val="10"/>
        <color rgb="FF231F20"/>
        <rFont val="Times New Roman"/>
        <family val="1"/>
      </rPr>
      <t xml:space="preserve">NATIONALE SUISSE ASSURANCES </t>
    </r>
    <r>
      <rPr>
        <sz val="10"/>
        <color rgb="FF231F20"/>
        <rFont val="Times New Roman"/>
        <family val="1"/>
      </rPr>
      <t xml:space="preserve">vous propose, en conséquence, son contrat « Individuelle du Conducteur Désigné ». </t>
    </r>
  </si>
  <si>
    <t>Plusieurs formules existent dont voici un exemple :</t>
  </si>
  <si>
    <t>Le/La soussigné(e) déclare que  les réponses aux questions ci-dessus sont  complètes et véridiques et déclare être  au courant que  l’omission  ou l’inexactitude intentionnelles pouvant induire l’assureur en erreur dans l’appréciation du risque, entraînent la nullité du contrat d’assurance.</t>
  </si>
  <si>
    <t>Communication conforme à la loi du 8 décembre 1992 relative à la protection de  la vie  privée à l’égard du traitement des données à caractère personnel :</t>
  </si>
  <si>
    <t>Toute escroquerie ou tentative d’escroquerie envers la compagnie d’assurances entraîne non seulement la résiliation du contrat d’assurance, mais fait également l’objet de poursuites pénales sur la base de l’article 496 du Code Pénal.  En outre, l’intéressé est  repris  dans le fichier du Groupe  d’intérêt Economique Datassur, qui comporte tous  les risques spécialement suivis par les assureurs qui y sont  affiliés.</t>
  </si>
  <si>
    <t>Pour toute plainte relative à ce contrat, le preneur d’assurance peut s’adresser soit au Service Médiation de Nationale Suisse Assurance S.A., rue des Deux Eglises, 14 à 1000 Bruxelles soit à l’ASBL Service Ombudsman Assurances, square de Meeûs, 35 à 1000 Bruxelles. E-mail : info@ombudsman.as.</t>
  </si>
  <si>
    <t>Etabli à</t>
  </si>
  <si>
    <t>Nationale Suisse Assurances SA Rue des Deux Eglises, 14
1000 Bruxelles</t>
  </si>
  <si>
    <t>Cette possibilité n’exclut pas celle d’entamer une procédure judiciaire.</t>
  </si>
  <si>
    <t>Les données vous  concernant sont  enregistrées dans des  fichiers constitués en vue d’établir,  de gérer et d’exécuter les contrats d’assurance. Le responsable du traitement est Nationale Suisse Assurance S.A., rue des Deux Eglises, 14 à 1000 Bruxelles. Vous pouvez consulter ces données et, le cas  échéant, en obtenir la rectification. Si vous  ne souhaitez pas  être  contacté dans le cadre d’actions de marketing direct, vos coordonnées seront effacées sans frais des listes concernées, sur votre simple demande.</t>
  </si>
  <si>
    <t>ASSISTANCE :</t>
  </si>
  <si>
    <t>Précisez nombre, date, circonstances, coût ?</t>
  </si>
  <si>
    <t xml:space="preserve">(confirmé par une attestation adéquate)                                    </t>
  </si>
  <si>
    <t xml:space="preserve">Si oui, donnez toutes précisions.                                                        </t>
  </si>
  <si>
    <t xml:space="preserve">Dans l’affirmative, précisez date, durée, motifs.                                     </t>
  </si>
  <si>
    <t xml:space="preserve">a)    Nom de la compagnie et n° du contrat                                            </t>
  </si>
  <si>
    <t>Notre référence :</t>
  </si>
  <si>
    <t>Veuillez trouver ci-dessous l'offre établie sur base des informations reprises dans la demande de tarfication</t>
  </si>
  <si>
    <t>au nom de :</t>
  </si>
  <si>
    <t>pour le véhicule :</t>
  </si>
  <si>
    <t>Prime Annuelle, non fractionnable :</t>
  </si>
  <si>
    <t>taxes et frais :</t>
  </si>
  <si>
    <t>Total :</t>
  </si>
  <si>
    <t>Prime HT :</t>
  </si>
  <si>
    <t>La date de début de couverture est de 48 heures ouvrables après la réception du paiement intégral de la prime.</t>
  </si>
  <si>
    <t>En cas de renouvellement, la copie de l'offre doit nous être retournée dans le mois signée pour accord et le paiement de la prime doit être effectué pendant le délai de validité de l'offre de renouvellement.</t>
  </si>
  <si>
    <t xml:space="preserve">Offre Printemps Auto </t>
  </si>
  <si>
    <t>CG auto RC</t>
  </si>
  <si>
    <t>CG Auto protection</t>
  </si>
  <si>
    <t>Existe-il un défaut physique ou une maladie pouvant affecter</t>
  </si>
  <si>
    <t xml:space="preserve"> sa capacité de conduire ?</t>
  </si>
  <si>
    <t>La demande doit nous etre envoyé par mail et par courrier, en précisant bien  le numero national d'identité de la personne immatriculant le vehicule et le lieu ou doit etre envoyé la plaque.</t>
  </si>
  <si>
    <t xml:space="preserve">Epouse de : </t>
  </si>
  <si>
    <t>Code postal :</t>
  </si>
  <si>
    <t>Commune:</t>
  </si>
  <si>
    <t>N° de T.V.A :</t>
  </si>
  <si>
    <t>……………………………………………………………………..</t>
  </si>
  <si>
    <t>…………………………………………………………………….</t>
  </si>
  <si>
    <t>………………………………………….</t>
  </si>
  <si>
    <t>……………………………</t>
  </si>
  <si>
    <t>……….</t>
  </si>
  <si>
    <t>………………………………….</t>
  </si>
  <si>
    <t>Le véhicule est-il la propriété d’une autre personne que le proposant ou le conducteur habituel ?</t>
  </si>
  <si>
    <t>pas de Casco</t>
  </si>
  <si>
    <t>Nom + Adresse :</t>
  </si>
  <si>
    <t>……………………………………………………………………………………………</t>
  </si>
  <si>
    <t>La proposition d’assurance n’engage ni le candidat preneur d’assurance ni l’assureur à conclure le contrat. Si dans les trente jours de la réception de la proposition, l’assureur n’a pas  notifié au candidat preneur, soit une  offre d’assurance, soit la subordination de l’assurance à une  demande d’enquête, soit le refus d’assurer, il s’oblige à conclure le contrat sous peine de dommages et intérêts. La signature de la proposition ne fait pas courir la couverture.</t>
  </si>
  <si>
    <t>Savez-vous que  le conducteur du véhicule n’est  jamais  considéré comme une  personne lésée lorsqu’il est  responsable et ne peut  bénéficier de la garantie accordée aux autres occupants ?</t>
  </si>
  <si>
    <t xml:space="preserve">Tel. +32 2 220 32 11
Fax +32 2 227 56 80
</t>
  </si>
  <si>
    <t>N° CBFA 0124
RPM Bruxelles BCE 0403.274.332</t>
  </si>
  <si>
    <t>Proposition  d’assurance Printemps Auto</t>
  </si>
  <si>
    <t>Taxes et frais Cie</t>
  </si>
  <si>
    <t>Prime techn HT</t>
  </si>
  <si>
    <t>frais printemps</t>
  </si>
  <si>
    <t>PRIME ANNUELLE : € 29</t>
  </si>
  <si>
    <r>
      <rPr>
        <i/>
        <sz val="10"/>
        <color rgb="FF231F20"/>
        <rFont val="Times New Roman"/>
        <family val="1"/>
      </rPr>
      <t>P.S. Cette formule est uniquement valable pour les véhicules « voitures automobiles à usage de tourisme et d’affaires ou à usage mixte ».</t>
    </r>
  </si>
  <si>
    <t>preneur = Conducteur :</t>
  </si>
  <si>
    <t>Oui</t>
  </si>
  <si>
    <t>Voiture particuliere</t>
  </si>
  <si>
    <t>(conditions de  souscription, définitions, primes et franchises : voir tarif)</t>
  </si>
  <si>
    <t>Dippach, le</t>
  </si>
  <si>
    <t>Pour IBS Europe SA, Par délégation de la compagnie</t>
  </si>
  <si>
    <t>Produit PRINTEMPS: Voitures automobiles tourisme et affaires</t>
  </si>
  <si>
    <t xml:space="preserve">Police </t>
  </si>
  <si>
    <t>Conducteur 
non-habituel</t>
  </si>
  <si>
    <t>Police n°</t>
  </si>
  <si>
    <t>Prénom/Nom</t>
  </si>
  <si>
    <t>Date d'effet</t>
  </si>
  <si>
    <t xml:space="preserve">Civilité </t>
  </si>
  <si>
    <t>Expiration</t>
  </si>
  <si>
    <t>Rue et n°</t>
  </si>
  <si>
    <t>Échéance annuelle</t>
  </si>
  <si>
    <t>Code post/localité</t>
  </si>
  <si>
    <t>Fractionnement</t>
  </si>
  <si>
    <t>Date du permis</t>
  </si>
  <si>
    <t>Conducteur habituel</t>
  </si>
  <si>
    <t>Preneur d'assurance</t>
  </si>
  <si>
    <t xml:space="preserve">Profession : </t>
  </si>
  <si>
    <t xml:space="preserve">Bonus/Malus - RC : </t>
  </si>
  <si>
    <t xml:space="preserve">Bonus/Malus -DM : </t>
  </si>
  <si>
    <t>Véhicule</t>
  </si>
  <si>
    <t>Premier usage</t>
  </si>
  <si>
    <t>Usage</t>
  </si>
  <si>
    <t>Plaque immatriculation</t>
  </si>
  <si>
    <t>Carburant</t>
  </si>
  <si>
    <t>Châssis</t>
  </si>
  <si>
    <t>Personnes transportées</t>
  </si>
  <si>
    <t>Kilométrage moyen</t>
  </si>
  <si>
    <t>Puissance</t>
  </si>
  <si>
    <t xml:space="preserve">Système antivol : </t>
  </si>
  <si>
    <t>Valeur assurée</t>
  </si>
  <si>
    <t>Garantie(s) couverte(s)</t>
  </si>
  <si>
    <t>Formules
 choisies</t>
  </si>
  <si>
    <t>Prime annuelle</t>
  </si>
  <si>
    <t>RESPONSABILITE CIVILE</t>
  </si>
  <si>
    <t>PROTECTION JURIDIQUE</t>
  </si>
  <si>
    <t xml:space="preserve">• Incendie sans franchise </t>
  </si>
  <si>
    <t xml:space="preserve">• Bris de glace sans franchise </t>
  </si>
  <si>
    <t xml:space="preserve">• Forces de la nature et animaux sans franchise </t>
  </si>
  <si>
    <t xml:space="preserve">• Vol sans franchise </t>
  </si>
  <si>
    <t xml:space="preserve">• Formule dégressivité : </t>
  </si>
  <si>
    <t xml:space="preserve">• Franchise : </t>
  </si>
  <si>
    <r>
      <t xml:space="preserve">Prime nette annuelle
</t>
    </r>
    <r>
      <rPr>
        <sz val="9"/>
        <color indexed="8"/>
        <rFont val="Calibri"/>
        <family val="2"/>
      </rPr>
      <t xml:space="preserve"> (à majorer des impôts, cotisations et frais) </t>
    </r>
  </si>
  <si>
    <t>Prime TTC annuelle</t>
  </si>
  <si>
    <r>
      <rPr>
        <b/>
        <u/>
        <sz val="11"/>
        <rFont val="Calibri"/>
        <family val="2"/>
      </rPr>
      <t>AVERTISSEMENT:</t>
    </r>
    <r>
      <rPr>
        <sz val="11"/>
        <rFont val="Calibri"/>
        <family val="2"/>
      </rPr>
      <t xml:space="preserve"> 
</t>
    </r>
    <r>
      <rPr>
        <sz val="9"/>
        <rFont val="Calibri"/>
        <family val="2"/>
      </rPr>
      <t xml:space="preserve">Toute escroquerie ou tentative d'escroquerie envers l'entreprise d'assurances entraine non seulement la résiliation du contrat d'assurance, mais fait également l'objet de poursuites pénales sur la base de l'article 496 du Code pénal. En outre, l'intéressé peut être repris dans le fichier du groupement d'intérêt économique Datassur. En vertu de la loi sur la protection de la vie privée, il en sera informé et aura, le cas échéant; la possibilité de faire rectifier les informations le concernant. </t>
    </r>
  </si>
  <si>
    <t xml:space="preserve">Pour IBS EUROPE S.A. </t>
  </si>
  <si>
    <t>Signature du preneur d'assurance</t>
  </si>
  <si>
    <t>&gt; 60 000</t>
  </si>
  <si>
    <t>de 40 000 à 59 999</t>
  </si>
  <si>
    <t>de 30 000 à 39 999</t>
  </si>
  <si>
    <t>de 14 700 à 29 999</t>
  </si>
  <si>
    <t>de 0 à 14 699</t>
  </si>
  <si>
    <t>Système de Prévention Obligatoire</t>
  </si>
  <si>
    <t>Valeur catalogue Hors TVA et TMC en EUR</t>
  </si>
  <si>
    <t xml:space="preserve">
</t>
  </si>
  <si>
    <t>Il est expressément convenu que la garantie 'VOL' est acquise pour autant que le véhicule désigné réponde aux critères de protection ci-après en fonction de sa valeur catalogue:</t>
  </si>
  <si>
    <t>• MESURES DE PROTECTION EN VOL</t>
  </si>
  <si>
    <t>Les art. 24 &amp; 25 des conditions générales, en ce qu'ils organisent un droit de recours contre le preneur lorsque ses déclarations ne concordent pas avec la réalité, tant à la conclusion qu'en cours du contrat, sont d'application.</t>
  </si>
  <si>
    <t>Le preneur d'assurance s'engage à aviser la compagnie de toute modification concernant son contrat d’assurance auto. La prime sera revue chaque année à l'échéance annuelle en fonction des éléments connus et qui subissent automatiquement une évolution.</t>
  </si>
  <si>
    <t>La tarification du présent contrat en garantie Responsabilité Civile (R.C.) et/ou Casco Partiel (C.P.) et/ou Casco Complet (C.C.) est basée sur le profil du conducteur habituel (= la personne qui utilise généralement le véhicule désigné, en temps ou en km parcourus), renseigné au contrat suivant déclaration du preneur d'assurance.</t>
  </si>
  <si>
    <t>• CONDUCTEUR HABITUEL: DECLARATION DU PRENEUR D'ASSURANCE</t>
  </si>
  <si>
    <t xml:space="preserve">Lors de la prise d'effet de la police, le degré de l'échelle de personnalisation sera fixé tenant compte de l'attestation de  sinistre(s) délivrée par la compagnie d'assurance ayant couvert le risque jusqu'à cette date. </t>
  </si>
  <si>
    <t>• REPRISE R.C.</t>
  </si>
  <si>
    <t>Toute escroquerie ou tentative d'escroquerie envers l'entreprise d'assurances entraîne non seulement la résiliation du contrat d'assurance, mais fait également l'objet de poursuites pénales sur la base de l'article 496 du Code pénal. En outre, l'intéressé peut être repris dans le fichier du groupement d'intérêt économique Datassur. En vertu de la loi sur la protection de la vie privée, il en sera informé et aura, le cas échéant, la possibilité de faire rectifier les informations le concernant.</t>
  </si>
  <si>
    <t>• AVERTISSEMENT</t>
  </si>
  <si>
    <t>Le preneur d'assurance s'engage à rembourser les débours de la compagnie, en principal et frais, à concurrence de 148,74 EUR en cas de sinistre survenu lors de la conduite du véhicule désigné à la police par une personne âgée de moins de 23 ans. Le preneur d'assurance aura, pour rembourser à la compagnie sa part contributoire, un délai de 30 jours à partir de la demande. Toutefois, le règlement d'un sinistre opéré sans l'accord du preneur d'assurance ne sera opposable à celui-ci que si sa part est inférieure à celle de la compagnie.</t>
  </si>
  <si>
    <t>• RECOURS DE 148,74 EUR POUR CONDUCTEURS AGES DE MOINS DE 23 ANS 
EN DIVISION "RESPONSABILITE CIVILE"</t>
  </si>
  <si>
    <t>• ANTECEDENTS:</t>
  </si>
  <si>
    <t xml:space="preserve">Tout contrat est souscrit sous offre non-négociable et sera résilié à l’échéance. Une nouvelle offre sera proposée.  </t>
  </si>
  <si>
    <t xml:space="preserve">Clauses particulières </t>
  </si>
  <si>
    <r>
      <t>Garantie RC :</t>
    </r>
    <r>
      <rPr>
        <sz val="12"/>
        <color indexed="8"/>
        <rFont val="Calibri"/>
        <family val="2"/>
      </rPr>
      <t xml:space="preserve"> </t>
    </r>
  </si>
  <si>
    <t>voir Conditions Générales, référence : 0124-RCAUTO-ED2-MAY2007</t>
  </si>
  <si>
    <t>voir Conditions Générales, référence : F5002</t>
  </si>
  <si>
    <r>
      <t>Garantie Protection Juridique :</t>
    </r>
    <r>
      <rPr>
        <sz val="12"/>
        <color indexed="8"/>
        <rFont val="Calibri"/>
        <family val="2"/>
      </rPr>
      <t xml:space="preserve"> </t>
    </r>
  </si>
  <si>
    <t xml:space="preserve">Garantie Casco : </t>
  </si>
  <si>
    <t>Garantie assistance :</t>
  </si>
  <si>
    <t>Garantie Protection du conducteur :</t>
  </si>
  <si>
    <t>voir Conditions Générales, référence : 0124-PC-ED2-20071115</t>
  </si>
  <si>
    <t>-</t>
  </si>
  <si>
    <t>HT et frais</t>
  </si>
  <si>
    <t>Assistance</t>
  </si>
  <si>
    <t>RC</t>
  </si>
  <si>
    <t>Casco</t>
  </si>
  <si>
    <t>PJ</t>
  </si>
  <si>
    <t>Ass</t>
  </si>
  <si>
    <t>autres</t>
  </si>
  <si>
    <r>
      <rPr>
        <u/>
        <sz val="11"/>
        <rFont val="Calibri"/>
        <family val="2"/>
      </rPr>
      <t>Sécurité du conducteur</t>
    </r>
    <r>
      <rPr>
        <sz val="11"/>
        <rFont val="Calibri"/>
        <family val="2"/>
      </rPr>
      <t xml:space="preserve"> : </t>
    </r>
  </si>
  <si>
    <t>Marque</t>
  </si>
  <si>
    <t>BM RC</t>
  </si>
  <si>
    <t>BM DM</t>
  </si>
  <si>
    <t>Dippach le,</t>
  </si>
  <si>
    <t>Par déléguation pour la Compagnie</t>
  </si>
  <si>
    <t>Pour IBS Europe Sa, Gael de Miomandre</t>
  </si>
  <si>
    <t>Clauses Particulières</t>
  </si>
  <si>
    <t>Recommandé</t>
  </si>
  <si>
    <t xml:space="preserve">Conformément à l’article 26 des conditions générales, nous résilions le contrat d’assurance </t>
  </si>
  <si>
    <t xml:space="preserve">dont références ci-dessus pour le </t>
  </si>
  <si>
    <t>Vous avez également  la possibilité de rechercher un autre assureur de votre choix.</t>
  </si>
  <si>
    <t>Le présent document fait office d’avenant à votre contrat.</t>
  </si>
  <si>
    <t>Veuillez agréer, Madame, Monsieur, l’expression de nos sentiments les meilleurs.</t>
  </si>
  <si>
    <t xml:space="preserve">Vous avez néanmoins la possibilité de prolonger le contrat pour une année supplémentaire </t>
  </si>
  <si>
    <t>Pour IBS Europe SA,</t>
  </si>
  <si>
    <t>Par délégation de la compagnie</t>
  </si>
  <si>
    <t>Pas de Fractionnement</t>
  </si>
  <si>
    <t>b)    frappé de déchéance du droit de conduire ?</t>
  </si>
  <si>
    <t>1)        fait l’objet de mesures spéciales ?</t>
  </si>
  <si>
    <t>Nom et prénoms</t>
  </si>
  <si>
    <t xml:space="preserve">Profession </t>
  </si>
  <si>
    <t xml:space="preserve">Avenant Resiliation Police Printemps Auto </t>
  </si>
  <si>
    <t>sur base d’une OFFRE que nous vous ferons parvenir deux mois après la présente.</t>
  </si>
  <si>
    <t>Cette offre est valable un mois à partir de la date de ce courrier. Le paiement intégral vaut acceptation de l'offre et demande de couverture.</t>
  </si>
  <si>
    <r>
      <t xml:space="preserve">Le montant versé sera remboursé et </t>
    </r>
    <r>
      <rPr>
        <b/>
        <u/>
        <sz val="10"/>
        <color rgb="FF000000"/>
        <rFont val="Times New Roman"/>
        <family val="1"/>
      </rPr>
      <t>la couverture ne sera pas/plus acquise</t>
    </r>
    <r>
      <rPr>
        <sz val="10"/>
        <color rgb="FF000000"/>
        <rFont val="Times New Roman"/>
        <family val="1"/>
      </rPr>
      <t>.</t>
    </r>
  </si>
  <si>
    <t xml:space="preserve">Proposition : </t>
  </si>
  <si>
    <t>Pas d'assistance</t>
  </si>
  <si>
    <r>
      <t>§</t>
    </r>
    <r>
      <rPr>
        <sz val="11"/>
        <color indexed="8"/>
        <rFont val="Times New Roman"/>
        <family val="1"/>
      </rPr>
      <t xml:space="preserve">   </t>
    </r>
    <r>
      <rPr>
        <sz val="11"/>
        <color indexed="8"/>
        <rFont val="Calibri"/>
        <family val="2"/>
      </rPr>
      <t>Pas de système obligatoire</t>
    </r>
  </si>
  <si>
    <r>
      <t>§</t>
    </r>
    <r>
      <rPr>
        <sz val="11"/>
        <color indexed="8"/>
        <rFont val="Times New Roman"/>
        <family val="1"/>
      </rPr>
      <t xml:space="preserve">   </t>
    </r>
    <r>
      <rPr>
        <sz val="11"/>
        <color indexed="8"/>
        <rFont val="Calibri"/>
        <family val="2"/>
      </rPr>
      <t xml:space="preserve">Soit un VV1, soit un système d'origine assimilable à un VV1 </t>
    </r>
  </si>
  <si>
    <r>
      <t>§</t>
    </r>
    <r>
      <rPr>
        <sz val="11"/>
        <color indexed="8"/>
        <rFont val="Times New Roman"/>
        <family val="1"/>
      </rPr>
      <t xml:space="preserve">   </t>
    </r>
    <r>
      <rPr>
        <sz val="11"/>
        <color indexed="8"/>
        <rFont val="Calibri"/>
        <family val="2"/>
      </rPr>
      <t xml:space="preserve">Soit un VV2, soit un système d'origine assimilable à un VV2. </t>
    </r>
  </si>
  <si>
    <r>
      <t>§</t>
    </r>
    <r>
      <rPr>
        <sz val="11"/>
        <color indexed="8"/>
        <rFont val="Times New Roman"/>
        <family val="1"/>
      </rPr>
      <t xml:space="preserve">   </t>
    </r>
    <r>
      <rPr>
        <sz val="11"/>
        <color indexed="8"/>
        <rFont val="Calibri"/>
        <family val="2"/>
      </rPr>
      <t xml:space="preserve">Soit un VV2, </t>
    </r>
  </si>
  <si>
    <r>
      <t>§</t>
    </r>
    <r>
      <rPr>
        <sz val="11"/>
        <color indexed="8"/>
        <rFont val="Times New Roman"/>
        <family val="1"/>
      </rPr>
      <t xml:space="preserve">   </t>
    </r>
    <r>
      <rPr>
        <sz val="11"/>
        <color indexed="8"/>
        <rFont val="Calibri"/>
        <family val="2"/>
      </rPr>
      <t>soit un système d'origine assimilable à un VV2.</t>
    </r>
  </si>
  <si>
    <r>
      <t>§</t>
    </r>
    <r>
      <rPr>
        <sz val="11"/>
        <color indexed="8"/>
        <rFont val="Times New Roman"/>
        <family val="1"/>
      </rPr>
      <t xml:space="preserve">   </t>
    </r>
    <r>
      <rPr>
        <sz val="11"/>
        <color indexed="8"/>
        <rFont val="Calibri"/>
        <family val="2"/>
      </rPr>
      <t xml:space="preserve"> S'il n'y a pas de VV2 ni de système d'origine assimilable à un VV2, il faut faire installer un CJ1. </t>
    </r>
  </si>
  <si>
    <r>
      <t>§</t>
    </r>
    <r>
      <rPr>
        <sz val="11"/>
        <color indexed="8"/>
        <rFont val="Times New Roman"/>
        <family val="1"/>
      </rPr>
      <t xml:space="preserve">   </t>
    </r>
    <r>
      <rPr>
        <sz val="11"/>
        <color indexed="8"/>
        <rFont val="Calibri"/>
        <family val="2"/>
      </rPr>
      <t>Pour les marques AUDI - BMW - MERCEDES, à partir d'une valeur de 40 000 EUR, un système d'origine + CJ1 (***) ; ou VV2 + CJ1 (***)</t>
    </r>
  </si>
  <si>
    <r>
      <t>§</t>
    </r>
    <r>
      <rPr>
        <sz val="11"/>
        <color indexed="8"/>
        <rFont val="Times New Roman"/>
        <family val="1"/>
      </rPr>
      <t xml:space="preserve">   </t>
    </r>
    <r>
      <rPr>
        <sz val="11"/>
        <color indexed="8"/>
        <rFont val="Calibri"/>
        <family val="2"/>
      </rPr>
      <t>Soit un VV2 + CJ1 (***),</t>
    </r>
  </si>
  <si>
    <r>
      <t>§</t>
    </r>
    <r>
      <rPr>
        <sz val="11"/>
        <color indexed="8"/>
        <rFont val="Times New Roman"/>
        <family val="1"/>
      </rPr>
      <t xml:space="preserve">   </t>
    </r>
    <r>
      <rPr>
        <sz val="11"/>
        <color indexed="8"/>
        <rFont val="Calibri"/>
        <family val="2"/>
      </rPr>
      <t>soit un système d'origine assimilable à un VV2 + CJ1 (***).</t>
    </r>
  </si>
  <si>
    <r>
      <t>§</t>
    </r>
    <r>
      <rPr>
        <sz val="11"/>
        <color indexed="8"/>
        <rFont val="Times New Roman"/>
        <family val="1"/>
      </rPr>
      <t xml:space="preserve">   </t>
    </r>
    <r>
      <rPr>
        <sz val="11"/>
        <color indexed="8"/>
        <rFont val="Calibri"/>
        <family val="2"/>
      </rPr>
      <t>Consulter la compagnie (les véhicules de prestige, notamment FERRARI - PORSCHE - MASERATI et autres sont toujours exclus)</t>
    </r>
  </si>
  <si>
    <t>autres, sanctions…</t>
  </si>
  <si>
    <t xml:space="preserve">Capital en cas  de décés :       </t>
  </si>
  <si>
    <t xml:space="preserve">Capital en cas  d’invalidité  permanente : capital  de base                       </t>
  </si>
  <si>
    <t xml:space="preserve">Capital en cas  d’invalidité  progressive – invalidité totale                             </t>
  </si>
  <si>
    <t xml:space="preserve">Frais de traitement                                                                                        </t>
  </si>
  <si>
    <t>Nationalité</t>
  </si>
  <si>
    <t>(si étrangere depuis combien de temps il séjourne en Belgique)</t>
  </si>
  <si>
    <t xml:space="preserve"> IDENTITE DU PROPOSANT (PRENEUR D’ASSURANCE)</t>
  </si>
  <si>
    <t>Conducteur</t>
  </si>
  <si>
    <t>II. Conducteur Occasionnel</t>
  </si>
  <si>
    <t>III. Autres conducteurs de  moins de  23  ans (si autre que le conducteur Habituel ou  le conducteur occasionnel)</t>
  </si>
  <si>
    <t>N seq offre</t>
  </si>
  <si>
    <t>A</t>
  </si>
  <si>
    <t>N seq Police</t>
  </si>
  <si>
    <t>N° Cie</t>
  </si>
  <si>
    <t>En cas de non acceptation de l'offre, une nouvelle demande pour le même risque engendrera des frais complémentaires.</t>
  </si>
  <si>
    <t>Tout paiement effectué au dela du délai légal de validité de cette offre ne sera pas accepté.</t>
  </si>
  <si>
    <t>Dégats Matériels</t>
  </si>
  <si>
    <t>Le preneur d'assurance certifie qu'aucune compagnie d'assurance n'a refusé ou résilié une assurance ayant le même objet pour cause de sinistres, ni pris des sanctions. 
De plus, il déclare ne pas avoir subi de sinistre, les 5 dernières années, sauf ceux qui furent renseignés sur la proposition ou demande d'assurance.</t>
  </si>
  <si>
    <r>
      <t xml:space="preserve">  </t>
    </r>
    <r>
      <rPr>
        <sz val="8"/>
        <color theme="1"/>
        <rFont val="Calibri"/>
        <family val="2"/>
        <scheme val="minor"/>
      </rPr>
      <t xml:space="preserve">■    </t>
    </r>
    <r>
      <rPr>
        <sz val="11"/>
        <color theme="1"/>
        <rFont val="Calibri"/>
        <family val="2"/>
        <scheme val="minor"/>
      </rPr>
      <t>Soit un VV2, soit un système d'origine assimilable à un VV2.</t>
    </r>
  </si>
  <si>
    <t>Sport (*) -  Cabriolet (**) 
Véhicule tous terrains
et  4 X 4</t>
  </si>
  <si>
    <t xml:space="preserve">SO =       Système d’origine comparable au système VV-obligatoire. S'il n'y pas de système d'origine, le placement d'un VV2 ou d'un CJ1 est obligatoire.
(*)           Véhicules repris dans le Vadémécum Stasseyns avec S.
(**)        Clause particulière cabriolet
                Les dégâts matériels causés à l'intérieur du véhicule suite à la malveillance des tiers sont exclus de la garantie lorsque le véhicule
                 assuré a été abandonné, le toit décapoté, sur la voie publique.                                                                     
(***)     Pas obligatoire pour les véhicules qui sont en circulation depuis plus de 3 ans. Un VV2 ou un système d'origine assimilable à un VV2 est suffisant.
</t>
  </si>
  <si>
    <t>Le preneur d'assurance dispose d'un délai de trente jours à dater de la prise d'effet des garanties pour installer les moyens de préventions. Il doit faire parvenir l'original du certificat de montage (modèle Assuralia) et copie de la facture à la compagnie dans le même délai de trente jours. S'il n'est pas satisfait à cette condition la garantie vol est suspendue à effet immédiat.
Pour les VV1 - VV2 - CJ0 - CJ1 - CJ2 la compagnie n'accepte que les systèmes agréés par ASSURALIA, et installés par des installateurs agréés par ASSURALIA. Si le placement d'un CJ2 est obligatoire, la couverture sera acquise dès réception par la compagnie de l'attestation d'installation et de la facture délivrées par un installateur agréé par ASSURALIA (que le contrat soit établi par l'extranet ou non).
En cas de sinistre, la garantie ne sera acquise que si l'assuré prouve avoir fait procéder à l'installation du matériel agréé sur le véhicule sinistré et/ou volé par production de la facture et/ou du certificat de montage, délivré par l'installateur agréé.</t>
  </si>
  <si>
    <t>La carte verte vous sera envoyée par la poste, les conditions générales sont disponibles sur notre site ou sur demande, elles vous seront envoyées par mail.</t>
  </si>
  <si>
    <r>
      <t xml:space="preserve">La carte verte ne pourra </t>
    </r>
    <r>
      <rPr>
        <u/>
        <sz val="10"/>
        <color rgb="FF000000"/>
        <rFont val="Times New Roman"/>
        <family val="1"/>
      </rPr>
      <t>en aucun cas</t>
    </r>
    <r>
      <rPr>
        <sz val="10"/>
        <color rgb="FF000000"/>
        <rFont val="Times New Roman"/>
        <family val="1"/>
      </rPr>
      <t xml:space="preserve"> vous être remise le jour même de votre paiement.</t>
    </r>
  </si>
  <si>
    <t xml:space="preserve">Cette proposition électronique doit nous être renvoyé par mail à l'adresse printemps@ibseurope.com.
</t>
  </si>
  <si>
    <r>
      <t xml:space="preserve">Pour établir la proposition nous attendons aussi:
- la copie de la proposition signée par le client et l'intermediaire,
- la copie de la carte d'identité du client,
- La copie du permis de conduire du client,
- l'attestation de sinistre du client  sur les 5 dernières années,
Les documetns sont à envoyer par mail à printemps@ibseurope.com ou par fax au 04/2597644.
</t>
    </r>
    <r>
      <rPr>
        <b/>
        <sz val="10"/>
        <color rgb="FF000000"/>
        <rFont val="Times New Roman"/>
        <family val="1"/>
      </rPr>
      <t>Si l'ensemble de ces documents ne nous sont pas fourni nous ne pourrons établir l'offre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</si>
</sst>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yyyymmdd"/>
  </numFmts>
  <fonts count="5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4"/>
      <color rgb="FF808285"/>
      <name val="Times New Roman"/>
      <family val="1"/>
    </font>
    <font>
      <sz val="11"/>
      <color rgb="FF006640"/>
      <name val="Times New Roman"/>
      <family val="1"/>
    </font>
    <font>
      <sz val="8"/>
      <color rgb="FF231F20"/>
      <name val="Times New Roman"/>
      <family val="1"/>
    </font>
    <font>
      <b/>
      <sz val="8"/>
      <color rgb="FF231F20"/>
      <name val="Times New Roman"/>
      <family val="1"/>
    </font>
    <font>
      <sz val="7"/>
      <color rgb="FF231F20"/>
      <name val="Times New Roman"/>
      <family val="1"/>
    </font>
    <font>
      <b/>
      <sz val="7"/>
      <color rgb="FF231F20"/>
      <name val="Times New Roman"/>
      <family val="1"/>
    </font>
    <font>
      <sz val="10"/>
      <color rgb="FF231F20"/>
      <name val="Times New Roman"/>
      <family val="1"/>
    </font>
    <font>
      <b/>
      <sz val="10"/>
      <color rgb="FF231F20"/>
      <name val="Times New Roman"/>
      <family val="1"/>
    </font>
    <font>
      <sz val="10"/>
      <color rgb="FF8D003E"/>
      <name val="Times New Roman"/>
      <family val="1"/>
    </font>
    <font>
      <sz val="7"/>
      <color rgb="FF000000"/>
      <name val="Times New Roman"/>
      <family val="1"/>
    </font>
    <font>
      <b/>
      <sz val="10"/>
      <color rgb="FF000000"/>
      <name val="Times New Roman"/>
      <family val="1"/>
    </font>
    <font>
      <u/>
      <sz val="10"/>
      <color rgb="FF000000"/>
      <name val="Times New Roman"/>
      <family val="1"/>
    </font>
    <font>
      <b/>
      <u/>
      <sz val="10"/>
      <color rgb="FF000000"/>
      <name val="Times New Roman"/>
      <family val="1"/>
    </font>
    <font>
      <sz val="8"/>
      <color rgb="FF000000"/>
      <name val="Times New Roman"/>
      <family val="1"/>
    </font>
    <font>
      <i/>
      <sz val="10"/>
      <color rgb="FF000000"/>
      <name val="Times New Roman"/>
      <family val="1"/>
    </font>
    <font>
      <i/>
      <sz val="10"/>
      <color rgb="FF231F20"/>
      <name val="Times New Roman"/>
      <family val="1"/>
    </font>
    <font>
      <sz val="11"/>
      <color rgb="FFFF0000"/>
      <name val="Calibri"/>
      <family val="2"/>
      <scheme val="minor"/>
    </font>
    <font>
      <b/>
      <sz val="11"/>
      <color theme="1"/>
      <name val="Calibri"/>
      <family val="2"/>
      <scheme val="minor"/>
    </font>
    <font>
      <b/>
      <sz val="11"/>
      <color rgb="FF0070C0"/>
      <name val="Calibri"/>
      <family val="2"/>
      <scheme val="minor"/>
    </font>
    <font>
      <b/>
      <sz val="11"/>
      <name val="Calibri"/>
      <family val="2"/>
      <scheme val="minor"/>
    </font>
    <font>
      <sz val="11"/>
      <name val="Calibri"/>
      <family val="2"/>
      <scheme val="minor"/>
    </font>
    <font>
      <u/>
      <sz val="11"/>
      <color theme="1"/>
      <name val="Calibri"/>
      <family val="2"/>
      <scheme val="minor"/>
    </font>
    <font>
      <u/>
      <sz val="11"/>
      <name val="Calibri"/>
      <family val="2"/>
      <scheme val="minor"/>
    </font>
    <font>
      <u/>
      <sz val="11"/>
      <color rgb="FFFF0000"/>
      <name val="Calibri"/>
      <family val="2"/>
      <scheme val="minor"/>
    </font>
    <font>
      <sz val="11"/>
      <color indexed="10"/>
      <name val="Calibri"/>
      <family val="2"/>
      <scheme val="minor"/>
    </font>
    <font>
      <sz val="9"/>
      <color indexed="8"/>
      <name val="Calibri"/>
      <family val="2"/>
    </font>
    <font>
      <b/>
      <u/>
      <sz val="11"/>
      <name val="Calibri"/>
      <family val="2"/>
    </font>
    <font>
      <sz val="11"/>
      <name val="Calibri"/>
      <family val="2"/>
    </font>
    <font>
      <sz val="9"/>
      <name val="Calibri"/>
      <family val="2"/>
    </font>
    <font>
      <sz val="12"/>
      <color theme="1"/>
      <name val="Calibri"/>
      <family val="2"/>
      <scheme val="minor"/>
    </font>
    <font>
      <sz val="12"/>
      <name val="Calibri"/>
      <family val="2"/>
      <scheme val="minor"/>
    </font>
    <font>
      <sz val="12"/>
      <color indexed="8"/>
      <name val="Calibri"/>
      <family val="2"/>
    </font>
    <font>
      <b/>
      <sz val="12"/>
      <color rgb="FF4F81BD"/>
      <name val="Cambria"/>
      <family val="1"/>
    </font>
    <font>
      <b/>
      <u/>
      <sz val="12"/>
      <color rgb="FF365F91"/>
      <name val="Cambria"/>
      <family val="1"/>
    </font>
    <font>
      <u/>
      <sz val="12"/>
      <color theme="1"/>
      <name val="Calibri"/>
      <family val="2"/>
      <scheme val="minor"/>
    </font>
    <font>
      <u/>
      <sz val="11"/>
      <name val="Calibri"/>
      <family val="2"/>
    </font>
    <font>
      <b/>
      <sz val="11"/>
      <color rgb="FF4F81BD"/>
      <name val="Calibri"/>
      <family val="2"/>
      <scheme val="minor"/>
    </font>
    <font>
      <sz val="12"/>
      <color rgb="FF000000"/>
      <name val="Times New Roman"/>
      <family val="1"/>
    </font>
    <font>
      <sz val="12"/>
      <color rgb="FF231F20"/>
      <name val="Times New Roman"/>
      <family val="1"/>
    </font>
    <font>
      <b/>
      <i/>
      <sz val="16"/>
      <color rgb="FF4F81BD"/>
      <name val="Calibri"/>
      <family val="2"/>
      <scheme val="minor"/>
    </font>
    <font>
      <sz val="11"/>
      <color rgb="FF000000"/>
      <name val="Calibri"/>
      <family val="2"/>
    </font>
    <font>
      <sz val="10"/>
      <color rgb="FF000000"/>
      <name val="Calibri"/>
      <family val="2"/>
      <scheme val="minor"/>
    </font>
    <font>
      <b/>
      <sz val="11"/>
      <color rgb="FF4F81BD"/>
      <name val="Cambria"/>
      <family val="1"/>
    </font>
    <font>
      <sz val="11"/>
      <color theme="1"/>
      <name val="Wingdings"/>
      <charset val="2"/>
    </font>
    <font>
      <sz val="11"/>
      <color indexed="8"/>
      <name val="Times New Roman"/>
      <family val="1"/>
    </font>
    <font>
      <sz val="11"/>
      <color indexed="8"/>
      <name val="Calibri"/>
      <family val="2"/>
    </font>
    <font>
      <sz val="10"/>
      <color rgb="FF000000"/>
      <name val="Times New Roman"/>
      <family val="1"/>
    </font>
    <font>
      <sz val="8"/>
      <color theme="1"/>
      <name val="Calibri"/>
      <family val="2"/>
      <scheme val="minor"/>
    </font>
  </fonts>
  <fills count="9">
    <fill>
      <patternFill patternType="none"/>
    </fill>
    <fill>
      <patternFill patternType="gray125"/>
    </fill>
    <fill>
      <patternFill patternType="solid">
        <fgColor rgb="FFFFFFFF"/>
      </patternFill>
    </fill>
    <fill>
      <patternFill patternType="solid">
        <fgColor theme="3" tint="0.79998168889431442"/>
        <bgColor indexed="64"/>
      </patternFill>
    </fill>
    <fill>
      <patternFill patternType="solid">
        <fgColor rgb="FFAFFFFF"/>
        <bgColor indexed="64"/>
      </patternFill>
    </fill>
    <fill>
      <patternFill patternType="solid">
        <fgColor theme="4"/>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108">
    <border>
      <left/>
      <right/>
      <top/>
      <bottom/>
      <diagonal/>
    </border>
    <border>
      <left style="thin">
        <color rgb="FFDCDDDE"/>
      </left>
      <right/>
      <top style="thin">
        <color rgb="FFDCDDDE"/>
      </top>
      <bottom style="thin">
        <color rgb="FFDCDDDE"/>
      </bottom>
      <diagonal/>
    </border>
    <border>
      <left/>
      <right style="thin">
        <color rgb="FFDCDDDE"/>
      </right>
      <top style="thin">
        <color rgb="FFDCDDDE"/>
      </top>
      <bottom style="thin">
        <color rgb="FFDCDDDE"/>
      </bottom>
      <diagonal/>
    </border>
    <border>
      <left style="thin">
        <color theme="3" tint="0.59996337778862885"/>
      </left>
      <right/>
      <top/>
      <bottom/>
      <diagonal/>
    </border>
    <border>
      <left/>
      <right style="thin">
        <color theme="3" tint="0.59996337778862885"/>
      </right>
      <top/>
      <bottom/>
      <diagonal/>
    </border>
    <border>
      <left style="thin">
        <color theme="3" tint="0.59996337778862885"/>
      </left>
      <right/>
      <top/>
      <bottom style="thin">
        <color theme="3" tint="0.59996337778862885"/>
      </bottom>
      <diagonal/>
    </border>
    <border>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79998168889431442"/>
      </left>
      <right/>
      <top style="thin">
        <color theme="3" tint="0.79998168889431442"/>
      </top>
      <bottom/>
      <diagonal/>
    </border>
    <border>
      <left/>
      <right/>
      <top style="thin">
        <color theme="3" tint="0.79998168889431442"/>
      </top>
      <bottom/>
      <diagonal/>
    </border>
    <border>
      <left/>
      <right style="thin">
        <color theme="3" tint="0.79998168889431442"/>
      </right>
      <top style="thin">
        <color theme="3" tint="0.79998168889431442"/>
      </top>
      <bottom/>
      <diagonal/>
    </border>
    <border>
      <left style="thin">
        <color theme="3" tint="0.79998168889431442"/>
      </left>
      <right/>
      <top/>
      <bottom/>
      <diagonal/>
    </border>
    <border>
      <left/>
      <right style="thin">
        <color theme="3" tint="0.79998168889431442"/>
      </right>
      <top/>
      <bottom/>
      <diagonal/>
    </border>
    <border>
      <left style="thin">
        <color theme="3" tint="0.79998168889431442"/>
      </left>
      <right/>
      <top/>
      <bottom style="thin">
        <color theme="3" tint="0.79998168889431442"/>
      </bottom>
      <diagonal/>
    </border>
    <border>
      <left/>
      <right/>
      <top/>
      <bottom style="thin">
        <color theme="3" tint="0.79998168889431442"/>
      </bottom>
      <diagonal/>
    </border>
    <border>
      <left/>
      <right style="thin">
        <color theme="3" tint="0.79998168889431442"/>
      </right>
      <top/>
      <bottom style="thin">
        <color theme="3" tint="0.79998168889431442"/>
      </bottom>
      <diagonal/>
    </border>
    <border>
      <left/>
      <right style="thin">
        <color theme="3" tint="0.79995117038483843"/>
      </right>
      <top/>
      <bottom/>
      <diagonal/>
    </border>
    <border>
      <left style="thin">
        <color theme="3" tint="0.79995117038483843"/>
      </left>
      <right/>
      <top style="thin">
        <color theme="3" tint="0.79995117038483843"/>
      </top>
      <bottom/>
      <diagonal/>
    </border>
    <border>
      <left/>
      <right/>
      <top style="thin">
        <color theme="3" tint="0.79995117038483843"/>
      </top>
      <bottom/>
      <diagonal/>
    </border>
    <border>
      <left/>
      <right style="thin">
        <color theme="3" tint="0.79995117038483843"/>
      </right>
      <top style="thin">
        <color theme="3" tint="0.79995117038483843"/>
      </top>
      <bottom/>
      <diagonal/>
    </border>
    <border>
      <left style="thin">
        <color theme="3" tint="0.79995117038483843"/>
      </left>
      <right/>
      <top/>
      <bottom/>
      <diagonal/>
    </border>
    <border>
      <left style="thin">
        <color theme="3" tint="0.79995117038483843"/>
      </left>
      <right/>
      <top/>
      <bottom style="thin">
        <color theme="3" tint="0.79995117038483843"/>
      </bottom>
      <diagonal/>
    </border>
    <border>
      <left/>
      <right/>
      <top/>
      <bottom style="thin">
        <color theme="3" tint="0.79995117038483843"/>
      </bottom>
      <diagonal/>
    </border>
    <border>
      <left/>
      <right style="thin">
        <color theme="3" tint="0.79995117038483843"/>
      </right>
      <top/>
      <bottom style="thin">
        <color theme="3" tint="0.79995117038483843"/>
      </bottom>
      <diagonal/>
    </border>
    <border>
      <left style="thin">
        <color theme="3" tint="0.79995117038483843"/>
      </left>
      <right style="thin">
        <color theme="3" tint="0.79995117038483843"/>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3" tint="0.79992065187536243"/>
      </bottom>
      <diagonal/>
    </border>
    <border>
      <left style="thin">
        <color theme="3" tint="0.79992065187536243"/>
      </left>
      <right/>
      <top style="thin">
        <color theme="3" tint="0.79995117038483843"/>
      </top>
      <bottom/>
      <diagonal/>
    </border>
    <border>
      <left/>
      <right style="thin">
        <color theme="3" tint="0.79992065187536243"/>
      </right>
      <top style="thin">
        <color theme="3" tint="0.79995117038483843"/>
      </top>
      <bottom/>
      <diagonal/>
    </border>
    <border>
      <left style="thin">
        <color theme="3" tint="0.79992065187536243"/>
      </left>
      <right/>
      <top/>
      <bottom style="thin">
        <color theme="3" tint="0.79992065187536243"/>
      </bottom>
      <diagonal/>
    </border>
    <border>
      <left/>
      <right style="thin">
        <color theme="3" tint="0.79992065187536243"/>
      </right>
      <top/>
      <bottom style="thin">
        <color theme="3" tint="0.79992065187536243"/>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bottom/>
      <diagonal/>
    </border>
    <border>
      <left style="medium">
        <color indexed="64"/>
      </left>
      <right/>
      <top/>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style="thick">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thick">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style="hair">
        <color indexed="64"/>
      </left>
      <right style="thick">
        <color indexed="64"/>
      </right>
      <top style="hair">
        <color indexed="64"/>
      </top>
      <bottom style="medium">
        <color indexed="64"/>
      </bottom>
      <diagonal/>
    </border>
    <border>
      <left style="thin">
        <color rgb="FFDCDDDE"/>
      </left>
      <right/>
      <top/>
      <bottom/>
      <diagonal/>
    </border>
    <border>
      <left/>
      <right style="thin">
        <color rgb="FFDCDDDE"/>
      </right>
      <top/>
      <bottom/>
      <diagonal/>
    </border>
    <border>
      <left style="thin">
        <color theme="3" tint="0.79995117038483843"/>
      </left>
      <right/>
      <top style="thin">
        <color theme="3" tint="0.79992065187536243"/>
      </top>
      <bottom/>
      <diagonal/>
    </border>
    <border>
      <left/>
      <right/>
      <top style="thin">
        <color theme="3" tint="0.79992065187536243"/>
      </top>
      <bottom/>
      <diagonal/>
    </border>
    <border>
      <left/>
      <right style="thin">
        <color theme="3" tint="0.79995117038483843"/>
      </right>
      <top style="thin">
        <color theme="3" tint="0.79992065187536243"/>
      </top>
      <bottom/>
      <diagonal/>
    </border>
    <border>
      <left style="thin">
        <color theme="3" tint="0.79995117038483843"/>
      </left>
      <right style="thin">
        <color theme="3" tint="0.79995117038483843"/>
      </right>
      <top style="thin">
        <color theme="3" tint="0.79992065187536243"/>
      </top>
      <bottom/>
      <diagonal/>
    </border>
    <border>
      <left/>
      <right style="thin">
        <color theme="3" tint="0.79992065187536243"/>
      </right>
      <top style="thin">
        <color theme="3" tint="0.79992065187536243"/>
      </top>
      <bottom/>
      <diagonal/>
    </border>
    <border>
      <left/>
      <right style="thin">
        <color theme="3" tint="0.79992065187536243"/>
      </right>
      <top/>
      <bottom/>
      <diagonal/>
    </border>
    <border>
      <left style="thin">
        <color theme="3" tint="0.79995117038483843"/>
      </left>
      <right/>
      <top/>
      <bottom style="thin">
        <color theme="3" tint="0.79992065187536243"/>
      </bottom>
      <diagonal/>
    </border>
    <border>
      <left/>
      <right style="thin">
        <color theme="3" tint="0.79995117038483843"/>
      </right>
      <top/>
      <bottom style="thin">
        <color theme="3" tint="0.79992065187536243"/>
      </bottom>
      <diagonal/>
    </border>
    <border>
      <left style="thin">
        <color theme="3" tint="0.79995117038483843"/>
      </left>
      <right style="thin">
        <color theme="3" tint="0.79995117038483843"/>
      </right>
      <top/>
      <bottom style="thin">
        <color theme="3" tint="0.79992065187536243"/>
      </bottom>
      <diagonal/>
    </border>
    <border>
      <left style="thin">
        <color rgb="FF4F81BD"/>
      </left>
      <right style="thin">
        <color rgb="FF4F81BD"/>
      </right>
      <top style="thin">
        <color rgb="FF4F81BD"/>
      </top>
      <bottom style="thin">
        <color rgb="FF4F81BD"/>
      </bottom>
      <diagonal/>
    </border>
    <border>
      <left style="thin">
        <color rgb="FF4F81BD"/>
      </left>
      <right/>
      <top style="thin">
        <color rgb="FF4F81BD"/>
      </top>
      <bottom style="thin">
        <color rgb="FF4F81BD"/>
      </bottom>
      <diagonal/>
    </border>
    <border>
      <left/>
      <right/>
      <top style="thin">
        <color rgb="FF4F81BD"/>
      </top>
      <bottom style="thin">
        <color rgb="FF4F81BD"/>
      </bottom>
      <diagonal/>
    </border>
    <border>
      <left/>
      <right style="thin">
        <color theme="3" tint="0.59996337778862885"/>
      </right>
      <top style="thin">
        <color rgb="FF4F81BD"/>
      </top>
      <bottom style="thin">
        <color rgb="FF4F81BD"/>
      </bottom>
      <diagonal/>
    </border>
    <border>
      <left style="thin">
        <color theme="3" tint="0.59996337778862885"/>
      </left>
      <right/>
      <top style="thin">
        <color rgb="FF4F81BD"/>
      </top>
      <bottom style="thin">
        <color rgb="FF4F81BD"/>
      </bottom>
      <diagonal/>
    </border>
    <border>
      <left/>
      <right style="thin">
        <color rgb="FF4F81BD"/>
      </right>
      <top style="thin">
        <color rgb="FF4F81BD"/>
      </top>
      <bottom style="thin">
        <color rgb="FF4F81BD"/>
      </bottom>
      <diagonal/>
    </border>
    <border>
      <left style="thin">
        <color theme="3" tint="0.79995117038483843"/>
      </left>
      <right/>
      <top style="thin">
        <color theme="3" tint="0.79995117038483843"/>
      </top>
      <bottom style="thin">
        <color theme="3" tint="0.79995117038483843"/>
      </bottom>
      <diagonal/>
    </border>
    <border>
      <left/>
      <right/>
      <top style="thin">
        <color theme="3" tint="0.79995117038483843"/>
      </top>
      <bottom style="thin">
        <color theme="3" tint="0.79995117038483843"/>
      </bottom>
      <diagonal/>
    </border>
    <border>
      <left/>
      <right style="thin">
        <color theme="3" tint="0.79995117038483843"/>
      </right>
      <top style="thin">
        <color theme="3" tint="0.79995117038483843"/>
      </top>
      <bottom style="thin">
        <color theme="3" tint="0.79995117038483843"/>
      </bottom>
      <diagonal/>
    </border>
    <border>
      <left/>
      <right style="thin">
        <color theme="3" tint="0.79992065187536243"/>
      </right>
      <top style="thin">
        <color theme="3" tint="0.79995117038483843"/>
      </top>
      <bottom style="thin">
        <color theme="3" tint="0.7999511703848384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5" fillId="0" borderId="0"/>
    <xf numFmtId="44" fontId="5" fillId="0" borderId="0" applyFont="0" applyFill="0" applyBorder="0" applyAlignment="0" applyProtection="0"/>
    <xf numFmtId="43" fontId="53" fillId="0" borderId="0" applyFont="0" applyFill="0" applyBorder="0" applyAlignment="0" applyProtection="0"/>
    <xf numFmtId="44" fontId="53" fillId="0" borderId="0" applyFont="0" applyFill="0" applyBorder="0" applyAlignment="0" applyProtection="0"/>
  </cellStyleXfs>
  <cellXfs count="402">
    <xf numFmtId="0" fontId="0" fillId="2" borderId="0" xfId="0" applyFill="1" applyBorder="1" applyAlignment="1">
      <alignment horizontal="left" vertical="top"/>
    </xf>
    <xf numFmtId="0" fontId="6" fillId="2" borderId="0" xfId="0" applyFont="1" applyFill="1" applyBorder="1" applyAlignment="1">
      <alignment horizontal="left" vertical="top"/>
    </xf>
    <xf numFmtId="0" fontId="6" fillId="2" borderId="4" xfId="0" applyFont="1" applyFill="1" applyBorder="1" applyAlignment="1">
      <alignment horizontal="left" vertical="top"/>
    </xf>
    <xf numFmtId="0" fontId="6" fillId="2" borderId="7" xfId="0" applyFont="1" applyFill="1" applyBorder="1" applyAlignment="1">
      <alignment horizontal="left" vertical="top"/>
    </xf>
    <xf numFmtId="0" fontId="6" fillId="2" borderId="0" xfId="0" applyFont="1" applyFill="1" applyBorder="1" applyAlignment="1">
      <alignment horizontal="left" vertical="top" wrapText="1"/>
    </xf>
    <xf numFmtId="0" fontId="6" fillId="2" borderId="0" xfId="0" applyFont="1" applyFill="1" applyBorder="1" applyAlignment="1">
      <alignment horizontal="right" vertical="top" wrapText="1"/>
    </xf>
    <xf numFmtId="0" fontId="6" fillId="2" borderId="0" xfId="0" applyFont="1" applyFill="1" applyBorder="1" applyAlignment="1">
      <alignment horizontal="right" vertical="top"/>
    </xf>
    <xf numFmtId="0" fontId="6" fillId="2" borderId="3" xfId="0" applyFont="1" applyFill="1" applyBorder="1" applyAlignment="1">
      <alignment horizontal="right" vertical="top"/>
    </xf>
    <xf numFmtId="0" fontId="6" fillId="2" borderId="5" xfId="0" applyFont="1" applyFill="1" applyBorder="1" applyAlignment="1">
      <alignment horizontal="right" vertical="top"/>
    </xf>
    <xf numFmtId="0" fontId="6" fillId="3" borderId="0" xfId="0" applyFont="1" applyFill="1" applyBorder="1" applyAlignment="1">
      <alignment horizontal="left" vertical="top"/>
    </xf>
    <xf numFmtId="0" fontId="6" fillId="2" borderId="8" xfId="0" applyFont="1" applyFill="1" applyBorder="1" applyAlignment="1">
      <alignment horizontal="left" vertical="top"/>
    </xf>
    <xf numFmtId="0" fontId="6" fillId="2" borderId="9" xfId="0" applyFont="1" applyFill="1" applyBorder="1" applyAlignment="1">
      <alignment horizontal="left" vertical="top"/>
    </xf>
    <xf numFmtId="0" fontId="6" fillId="2" borderId="10" xfId="0" applyFont="1" applyFill="1" applyBorder="1" applyAlignment="1">
      <alignment horizontal="left" vertical="top"/>
    </xf>
    <xf numFmtId="0" fontId="6" fillId="2" borderId="11" xfId="0" applyFont="1" applyFill="1" applyBorder="1" applyAlignment="1">
      <alignment horizontal="left" vertical="top"/>
    </xf>
    <xf numFmtId="0" fontId="6" fillId="2" borderId="12" xfId="0" applyFont="1" applyFill="1" applyBorder="1" applyAlignment="1">
      <alignment horizontal="left" vertical="top"/>
    </xf>
    <xf numFmtId="0" fontId="6" fillId="2" borderId="13" xfId="0" applyFont="1" applyFill="1" applyBorder="1" applyAlignment="1">
      <alignment horizontal="left" vertical="top"/>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9" fillId="2" borderId="0" xfId="0" applyFont="1" applyFill="1" applyBorder="1" applyAlignment="1">
      <alignment horizontal="left" vertical="top"/>
    </xf>
    <xf numFmtId="0" fontId="6" fillId="2" borderId="6" xfId="0" applyFont="1" applyFill="1" applyBorder="1" applyAlignment="1">
      <alignment horizontal="right" vertical="top"/>
    </xf>
    <xf numFmtId="0" fontId="13" fillId="2" borderId="0" xfId="0" applyFont="1" applyFill="1" applyBorder="1" applyAlignment="1">
      <alignment horizontal="right" vertical="top"/>
    </xf>
    <xf numFmtId="0" fontId="6" fillId="2" borderId="0" xfId="0" applyFont="1" applyFill="1" applyBorder="1" applyAlignment="1">
      <alignment vertical="top"/>
    </xf>
    <xf numFmtId="0" fontId="6" fillId="2" borderId="0" xfId="0" applyFont="1" applyFill="1" applyBorder="1" applyAlignment="1">
      <alignment horizontal="left" vertical="top"/>
    </xf>
    <xf numFmtId="11" fontId="6" fillId="2" borderId="0" xfId="0" applyNumberFormat="1" applyFont="1" applyFill="1" applyBorder="1" applyAlignment="1">
      <alignment horizontal="left" vertical="top"/>
    </xf>
    <xf numFmtId="0" fontId="13" fillId="2" borderId="0" xfId="0" applyFont="1" applyFill="1" applyBorder="1" applyAlignment="1">
      <alignment horizontal="left" vertical="top" wrapText="1"/>
    </xf>
    <xf numFmtId="0" fontId="13" fillId="2" borderId="11" xfId="0" applyFont="1" applyFill="1" applyBorder="1" applyAlignment="1">
      <alignment horizontal="left" vertical="top"/>
    </xf>
    <xf numFmtId="0" fontId="6" fillId="2" borderId="12"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6" fillId="2" borderId="11" xfId="0" applyFont="1" applyFill="1" applyBorder="1" applyAlignment="1">
      <alignment horizontal="right" vertical="top"/>
    </xf>
    <xf numFmtId="0" fontId="13" fillId="2" borderId="11" xfId="0" applyFont="1" applyFill="1" applyBorder="1" applyAlignment="1">
      <alignment horizontal="right" vertical="top"/>
    </xf>
    <xf numFmtId="0" fontId="6" fillId="2" borderId="16" xfId="0" applyFont="1" applyFill="1" applyBorder="1" applyAlignment="1">
      <alignment horizontal="left" vertical="top"/>
    </xf>
    <xf numFmtId="0" fontId="13" fillId="2" borderId="17" xfId="0" applyFont="1" applyFill="1" applyBorder="1" applyAlignment="1">
      <alignment horizontal="right" vertical="top"/>
    </xf>
    <xf numFmtId="0" fontId="6" fillId="2" borderId="18" xfId="0" applyFont="1" applyFill="1" applyBorder="1" applyAlignment="1">
      <alignment horizontal="left" vertical="top"/>
    </xf>
    <xf numFmtId="0" fontId="6" fillId="2" borderId="18" xfId="0" applyFont="1" applyFill="1" applyBorder="1" applyAlignment="1">
      <alignment horizontal="right" vertical="top"/>
    </xf>
    <xf numFmtId="0" fontId="6" fillId="2" borderId="19" xfId="0" applyFont="1" applyFill="1" applyBorder="1" applyAlignment="1">
      <alignment horizontal="left" vertical="top"/>
    </xf>
    <xf numFmtId="0" fontId="13" fillId="2" borderId="20" xfId="0" applyFont="1" applyFill="1" applyBorder="1" applyAlignment="1">
      <alignment horizontal="right" vertical="top"/>
    </xf>
    <xf numFmtId="0" fontId="6" fillId="2" borderId="21" xfId="0" applyFont="1" applyFill="1" applyBorder="1" applyAlignment="1">
      <alignment horizontal="right" vertical="top"/>
    </xf>
    <xf numFmtId="0" fontId="6" fillId="2" borderId="22" xfId="0" applyFont="1" applyFill="1" applyBorder="1" applyAlignment="1">
      <alignment horizontal="left" vertical="top"/>
    </xf>
    <xf numFmtId="0" fontId="13" fillId="2" borderId="22" xfId="0" applyFont="1" applyFill="1" applyBorder="1" applyAlignment="1">
      <alignment horizontal="right" vertical="top"/>
    </xf>
    <xf numFmtId="0" fontId="6" fillId="2" borderId="23" xfId="0" applyFont="1" applyFill="1" applyBorder="1" applyAlignment="1">
      <alignment horizontal="left" vertical="top"/>
    </xf>
    <xf numFmtId="0" fontId="6" fillId="2" borderId="20" xfId="0" applyFont="1" applyFill="1" applyBorder="1" applyAlignment="1">
      <alignment horizontal="right" vertical="top"/>
    </xf>
    <xf numFmtId="0" fontId="13" fillId="2" borderId="20" xfId="0" applyFont="1" applyFill="1" applyBorder="1" applyAlignment="1">
      <alignment horizontal="left" vertical="top"/>
    </xf>
    <xf numFmtId="0" fontId="6" fillId="2" borderId="20" xfId="0" applyFont="1" applyFill="1" applyBorder="1" applyAlignment="1">
      <alignment horizontal="left" vertical="top"/>
    </xf>
    <xf numFmtId="0" fontId="13" fillId="2" borderId="21" xfId="0" applyFont="1" applyFill="1" applyBorder="1" applyAlignment="1">
      <alignment horizontal="right" vertical="top"/>
    </xf>
    <xf numFmtId="0" fontId="9" fillId="2" borderId="20" xfId="0" applyFont="1" applyFill="1" applyBorder="1" applyAlignment="1">
      <alignment horizontal="left" vertical="top"/>
    </xf>
    <xf numFmtId="0" fontId="9" fillId="2" borderId="11" xfId="0" applyFont="1" applyFill="1" applyBorder="1" applyAlignment="1">
      <alignment horizontal="left" vertical="top"/>
    </xf>
    <xf numFmtId="0" fontId="6" fillId="2" borderId="11" xfId="0" applyFont="1" applyFill="1" applyBorder="1" applyAlignment="1">
      <alignment vertical="top" wrapText="1"/>
    </xf>
    <xf numFmtId="0" fontId="6" fillId="2" borderId="12" xfId="0" applyFont="1" applyFill="1" applyBorder="1" applyAlignment="1">
      <alignment vertical="top"/>
    </xf>
    <xf numFmtId="0" fontId="10" fillId="2" borderId="20" xfId="0" applyFont="1" applyFill="1" applyBorder="1" applyAlignment="1">
      <alignment horizontal="left" vertical="top"/>
    </xf>
    <xf numFmtId="0" fontId="17" fillId="2" borderId="0" xfId="0" applyFont="1" applyFill="1" applyBorder="1" applyAlignment="1">
      <alignment horizontal="right" vertical="top"/>
    </xf>
    <xf numFmtId="0" fontId="20" fillId="2" borderId="20" xfId="0" applyFont="1" applyFill="1" applyBorder="1" applyAlignment="1">
      <alignment horizontal="left" vertical="top"/>
    </xf>
    <xf numFmtId="0" fontId="20" fillId="2" borderId="0" xfId="0" applyFont="1" applyFill="1" applyBorder="1" applyAlignment="1">
      <alignment horizontal="left" vertical="top"/>
    </xf>
    <xf numFmtId="0" fontId="20" fillId="2" borderId="0" xfId="0" applyFont="1" applyFill="1" applyBorder="1" applyAlignment="1">
      <alignment horizontal="right" vertical="top"/>
    </xf>
    <xf numFmtId="0" fontId="6" fillId="2" borderId="14" xfId="0" applyFont="1" applyFill="1" applyBorder="1" applyAlignment="1">
      <alignment horizontal="right" vertical="top"/>
    </xf>
    <xf numFmtId="0" fontId="9" fillId="2" borderId="13" xfId="0" applyFont="1" applyFill="1" applyBorder="1" applyAlignment="1">
      <alignment horizontal="right" vertical="top"/>
    </xf>
    <xf numFmtId="0" fontId="13" fillId="2" borderId="13" xfId="0" applyFont="1" applyFill="1" applyBorder="1" applyAlignment="1">
      <alignment horizontal="right" vertical="top"/>
    </xf>
    <xf numFmtId="0" fontId="14" fillId="2" borderId="11" xfId="0" applyFont="1" applyFill="1" applyBorder="1" applyAlignment="1">
      <alignment horizontal="left" vertical="top"/>
    </xf>
    <xf numFmtId="0" fontId="6" fillId="2" borderId="30" xfId="0" applyFont="1" applyFill="1" applyBorder="1" applyAlignment="1">
      <alignment horizontal="center" vertical="top" wrapText="1"/>
    </xf>
    <xf numFmtId="0" fontId="6" fillId="2" borderId="31" xfId="0" applyFont="1" applyFill="1" applyBorder="1" applyAlignment="1">
      <alignment horizontal="left" vertical="top"/>
    </xf>
    <xf numFmtId="0" fontId="21" fillId="2" borderId="0" xfId="0" applyFont="1" applyFill="1" applyBorder="1" applyAlignment="1">
      <alignment horizontal="left" vertical="top"/>
    </xf>
    <xf numFmtId="0" fontId="21" fillId="2" borderId="15" xfId="0" applyFont="1" applyFill="1" applyBorder="1" applyAlignment="1">
      <alignment horizontal="left" vertical="top"/>
    </xf>
    <xf numFmtId="0" fontId="6" fillId="2" borderId="9" xfId="0" applyFont="1" applyFill="1" applyBorder="1" applyAlignment="1">
      <alignment horizontal="center" vertical="top"/>
    </xf>
    <xf numFmtId="0" fontId="14" fillId="2" borderId="8" xfId="0" applyFont="1" applyFill="1" applyBorder="1" applyAlignment="1">
      <alignment horizontal="left" vertical="top"/>
    </xf>
    <xf numFmtId="0" fontId="0" fillId="2" borderId="0" xfId="0" applyFill="1" applyBorder="1" applyAlignment="1">
      <alignment horizontal="right" vertical="top"/>
    </xf>
    <xf numFmtId="14" fontId="0" fillId="2" borderId="0" xfId="0" applyNumberFormat="1" applyFill="1" applyBorder="1" applyAlignment="1">
      <alignment horizontal="left" vertical="top"/>
    </xf>
    <xf numFmtId="0" fontId="5" fillId="0" borderId="0" xfId="1" applyFont="1"/>
    <xf numFmtId="0" fontId="5" fillId="0" borderId="0" xfId="1" applyFont="1" applyBorder="1"/>
    <xf numFmtId="0" fontId="36" fillId="0" borderId="0" xfId="1" applyFont="1"/>
    <xf numFmtId="0" fontId="37" fillId="0" borderId="0" xfId="1" applyFont="1"/>
    <xf numFmtId="0" fontId="36" fillId="0" borderId="54" xfId="1" applyFont="1" applyBorder="1"/>
    <xf numFmtId="0" fontId="39" fillId="0" borderId="0" xfId="1" applyFont="1" applyAlignment="1">
      <alignment vertical="center"/>
    </xf>
    <xf numFmtId="0" fontId="36" fillId="0" borderId="0" xfId="1" applyFont="1" applyAlignment="1">
      <alignment vertical="center" wrapText="1"/>
    </xf>
    <xf numFmtId="0" fontId="36" fillId="0" borderId="0" xfId="1" applyFont="1" applyAlignment="1">
      <alignment vertical="center"/>
    </xf>
    <xf numFmtId="0" fontId="36" fillId="0" borderId="0" xfId="1" applyFont="1" applyAlignment="1">
      <alignment horizontal="left"/>
    </xf>
    <xf numFmtId="0" fontId="41" fillId="0" borderId="0" xfId="1" applyFont="1" applyAlignment="1">
      <alignment vertical="center"/>
    </xf>
    <xf numFmtId="0" fontId="41" fillId="0" borderId="0" xfId="1" applyFont="1" applyAlignment="1">
      <alignment horizontal="right" vertical="center"/>
    </xf>
    <xf numFmtId="0" fontId="38" fillId="0" borderId="0" xfId="1" applyFont="1" applyAlignment="1">
      <alignment vertical="center"/>
    </xf>
    <xf numFmtId="0" fontId="6" fillId="2" borderId="0" xfId="0" applyFont="1" applyFill="1" applyBorder="1" applyAlignment="1">
      <alignment horizontal="left" vertical="top"/>
    </xf>
    <xf numFmtId="0" fontId="36" fillId="0" borderId="0" xfId="1" applyFont="1" applyBorder="1" applyAlignment="1">
      <alignment vertical="top" wrapText="1"/>
    </xf>
    <xf numFmtId="0" fontId="6" fillId="2" borderId="0" xfId="0" applyFont="1" applyFill="1" applyBorder="1" applyAlignment="1">
      <alignment horizontal="left" vertical="top"/>
    </xf>
    <xf numFmtId="0" fontId="6" fillId="4" borderId="0" xfId="0" applyFont="1" applyFill="1" applyBorder="1" applyAlignment="1" applyProtection="1">
      <alignment horizontal="left" vertical="top"/>
      <protection locked="0"/>
    </xf>
    <xf numFmtId="0" fontId="6" fillId="4" borderId="24" xfId="0" applyFont="1" applyFill="1" applyBorder="1" applyAlignment="1" applyProtection="1">
      <alignment horizontal="left" vertical="top"/>
      <protection locked="0"/>
    </xf>
    <xf numFmtId="0" fontId="6" fillId="4" borderId="24"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top"/>
      <protection locked="0"/>
    </xf>
    <xf numFmtId="0" fontId="6" fillId="4" borderId="14" xfId="0" applyFont="1" applyFill="1" applyBorder="1" applyAlignment="1" applyProtection="1">
      <alignment horizontal="left" vertical="top"/>
      <protection locked="0"/>
    </xf>
    <xf numFmtId="0" fontId="6" fillId="4" borderId="0" xfId="0" applyFont="1" applyFill="1" applyBorder="1" applyAlignment="1" applyProtection="1">
      <alignment horizontal="left" vertical="top"/>
      <protection locked="0"/>
    </xf>
    <xf numFmtId="0" fontId="6" fillId="4" borderId="22" xfId="0" applyFont="1" applyFill="1" applyBorder="1" applyAlignment="1" applyProtection="1">
      <alignment horizontal="left" vertical="top"/>
      <protection locked="0"/>
    </xf>
    <xf numFmtId="0" fontId="6" fillId="4" borderId="18" xfId="0" applyFont="1" applyFill="1" applyBorder="1" applyAlignment="1" applyProtection="1">
      <alignment horizontal="left" vertical="top"/>
      <protection locked="0"/>
    </xf>
    <xf numFmtId="0" fontId="6" fillId="4" borderId="0" xfId="0" applyFont="1" applyFill="1" applyBorder="1" applyAlignment="1" applyProtection="1">
      <alignment horizontal="left" vertical="top" wrapText="1"/>
      <protection locked="0"/>
    </xf>
    <xf numFmtId="0" fontId="6" fillId="4" borderId="0" xfId="0" applyFont="1" applyFill="1" applyBorder="1" applyAlignment="1" applyProtection="1">
      <alignment horizontal="center" vertical="top"/>
      <protection locked="0"/>
    </xf>
    <xf numFmtId="0" fontId="5" fillId="0" borderId="0" xfId="1" applyFont="1" applyBorder="1" applyAlignment="1">
      <alignment vertical="center"/>
    </xf>
    <xf numFmtId="0" fontId="5" fillId="0" borderId="0" xfId="1" applyFont="1" applyBorder="1" applyAlignment="1">
      <alignment horizontal="center" vertical="center"/>
    </xf>
    <xf numFmtId="0" fontId="6" fillId="7" borderId="0" xfId="0" applyFont="1" applyFill="1" applyBorder="1" applyAlignment="1">
      <alignment horizontal="left" vertical="top"/>
    </xf>
    <xf numFmtId="0" fontId="6" fillId="7" borderId="26" xfId="0" applyFont="1" applyFill="1" applyBorder="1" applyAlignment="1">
      <alignment horizontal="left" vertical="top"/>
    </xf>
    <xf numFmtId="0" fontId="21" fillId="7" borderId="0" xfId="0" applyFont="1" applyFill="1" applyBorder="1" applyAlignment="1">
      <alignment horizontal="left" vertical="top"/>
    </xf>
    <xf numFmtId="0" fontId="6" fillId="0" borderId="0" xfId="0" applyFont="1" applyFill="1" applyBorder="1" applyAlignment="1">
      <alignment horizontal="left" vertical="top"/>
    </xf>
    <xf numFmtId="0" fontId="47" fillId="2" borderId="0" xfId="0" applyFont="1" applyFill="1" applyBorder="1" applyAlignment="1">
      <alignment horizontal="left" vertical="center"/>
    </xf>
    <xf numFmtId="0" fontId="48" fillId="2" borderId="0" xfId="0" applyFont="1" applyFill="1" applyBorder="1" applyAlignment="1">
      <alignment horizontal="left" vertical="top"/>
    </xf>
    <xf numFmtId="0" fontId="48" fillId="2" borderId="0" xfId="0" applyFont="1" applyFill="1" applyBorder="1" applyAlignment="1">
      <alignment horizontal="right" vertical="top"/>
    </xf>
    <xf numFmtId="14" fontId="48" fillId="2" borderId="0" xfId="0" applyNumberFormat="1" applyFont="1" applyFill="1" applyBorder="1" applyAlignment="1">
      <alignment horizontal="left" vertical="top"/>
    </xf>
    <xf numFmtId="0" fontId="48" fillId="2" borderId="0" xfId="0" applyFont="1" applyFill="1" applyBorder="1" applyAlignment="1">
      <alignment horizontal="left" vertical="center"/>
    </xf>
    <xf numFmtId="0" fontId="48" fillId="2" borderId="0" xfId="0" applyFont="1" applyFill="1" applyBorder="1" applyAlignment="1">
      <alignment vertical="top"/>
    </xf>
    <xf numFmtId="14" fontId="6" fillId="7" borderId="0" xfId="0" applyNumberFormat="1" applyFont="1" applyFill="1" applyBorder="1" applyAlignment="1">
      <alignment horizontal="left" vertical="top"/>
    </xf>
    <xf numFmtId="164" fontId="6" fillId="7" borderId="0" xfId="0" applyNumberFormat="1" applyFont="1" applyFill="1" applyBorder="1" applyAlignment="1">
      <alignment horizontal="left" vertical="top"/>
    </xf>
    <xf numFmtId="14" fontId="6" fillId="4" borderId="0" xfId="0" applyNumberFormat="1" applyFont="1" applyFill="1" applyBorder="1" applyAlignment="1" applyProtection="1">
      <alignment horizontal="left" vertical="top"/>
      <protection locked="0"/>
    </xf>
    <xf numFmtId="0" fontId="6" fillId="8" borderId="26" xfId="0" applyFont="1" applyFill="1" applyBorder="1" applyAlignment="1">
      <alignment horizontal="left" vertical="top"/>
    </xf>
    <xf numFmtId="2" fontId="6" fillId="8" borderId="26" xfId="0" applyNumberFormat="1" applyFont="1" applyFill="1" applyBorder="1" applyAlignment="1">
      <alignment horizontal="left" vertical="top"/>
    </xf>
    <xf numFmtId="0" fontId="6" fillId="2" borderId="0" xfId="0" applyFont="1" applyFill="1" applyBorder="1" applyAlignment="1" applyProtection="1">
      <alignment horizontal="left" vertical="top"/>
    </xf>
    <xf numFmtId="0" fontId="49" fillId="0" borderId="0" xfId="1" applyFont="1" applyAlignment="1">
      <alignment vertical="center"/>
    </xf>
    <xf numFmtId="0" fontId="3" fillId="0" borderId="0" xfId="1" applyFont="1"/>
    <xf numFmtId="0" fontId="43" fillId="0" borderId="0" xfId="1" applyFont="1" applyAlignment="1">
      <alignment horizontal="center" vertical="center"/>
    </xf>
    <xf numFmtId="0" fontId="3" fillId="0" borderId="0" xfId="1" applyFont="1" applyAlignment="1">
      <alignment horizontal="justify" vertical="center" wrapText="1"/>
    </xf>
    <xf numFmtId="0" fontId="50" fillId="0" borderId="75" xfId="1" applyFont="1" applyBorder="1" applyAlignment="1">
      <alignment horizontal="left" vertical="center" wrapText="1"/>
    </xf>
    <xf numFmtId="0" fontId="3" fillId="0" borderId="75" xfId="1" applyFont="1" applyBorder="1" applyAlignment="1">
      <alignment horizontal="left"/>
    </xf>
    <xf numFmtId="0" fontId="3" fillId="0" borderId="80" xfId="1" applyFont="1" applyBorder="1" applyAlignment="1">
      <alignment horizontal="left" vertical="center" wrapText="1"/>
    </xf>
    <xf numFmtId="0" fontId="3" fillId="0" borderId="80" xfId="1" applyFont="1" applyBorder="1" applyAlignment="1">
      <alignment horizontal="left"/>
    </xf>
    <xf numFmtId="0" fontId="27" fillId="0" borderId="36" xfId="1" applyFont="1" applyBorder="1" applyAlignment="1">
      <alignment horizontal="center" vertical="center" wrapText="1"/>
    </xf>
    <xf numFmtId="0" fontId="50" fillId="0" borderId="36" xfId="1" applyFont="1" applyBorder="1" applyAlignment="1">
      <alignment horizontal="left" vertical="center" wrapText="1"/>
    </xf>
    <xf numFmtId="0" fontId="6" fillId="2" borderId="0" xfId="0" applyFont="1" applyFill="1" applyBorder="1" applyAlignment="1">
      <alignment horizontal="left" vertical="top"/>
    </xf>
    <xf numFmtId="0" fontId="6" fillId="4" borderId="0" xfId="0" applyFont="1" applyFill="1" applyBorder="1" applyAlignment="1" applyProtection="1">
      <alignment horizontal="left" vertical="top"/>
      <protection locked="0"/>
    </xf>
    <xf numFmtId="44" fontId="6" fillId="2" borderId="0" xfId="4" applyFont="1" applyFill="1" applyBorder="1" applyAlignment="1">
      <alignment horizontal="left" vertical="top"/>
    </xf>
    <xf numFmtId="0" fontId="10" fillId="2" borderId="86" xfId="0" applyFont="1" applyFill="1" applyBorder="1" applyAlignment="1">
      <alignment horizontal="left" vertical="top"/>
    </xf>
    <xf numFmtId="0" fontId="6" fillId="2" borderId="87" xfId="0" applyFont="1" applyFill="1" applyBorder="1" applyAlignment="1">
      <alignment horizontal="left" vertical="top"/>
    </xf>
    <xf numFmtId="0" fontId="6" fillId="2" borderId="88" xfId="0" applyFont="1" applyFill="1" applyBorder="1" applyAlignment="1">
      <alignment horizontal="left" vertical="top"/>
    </xf>
    <xf numFmtId="0" fontId="6" fillId="2" borderId="89" xfId="0" applyFont="1" applyFill="1" applyBorder="1" applyAlignment="1">
      <alignment horizontal="center" vertical="top"/>
    </xf>
    <xf numFmtId="0" fontId="6" fillId="2" borderId="90" xfId="0" applyFont="1" applyFill="1" applyBorder="1" applyAlignment="1">
      <alignment horizontal="left" vertical="top"/>
    </xf>
    <xf numFmtId="0" fontId="6" fillId="2" borderId="91" xfId="0" applyFont="1" applyFill="1" applyBorder="1" applyAlignment="1">
      <alignment horizontal="left" vertical="top"/>
    </xf>
    <xf numFmtId="0" fontId="9" fillId="2" borderId="92" xfId="0" applyFont="1" applyFill="1" applyBorder="1" applyAlignment="1">
      <alignment horizontal="left" vertical="top"/>
    </xf>
    <xf numFmtId="0" fontId="6" fillId="2" borderId="27" xfId="0" applyFont="1" applyFill="1" applyBorder="1" applyAlignment="1">
      <alignment horizontal="left" vertical="top"/>
    </xf>
    <xf numFmtId="0" fontId="6" fillId="2" borderId="93" xfId="0" applyFont="1" applyFill="1" applyBorder="1" applyAlignment="1">
      <alignment horizontal="left" vertical="top"/>
    </xf>
    <xf numFmtId="43" fontId="6" fillId="8" borderId="26" xfId="3" applyFont="1" applyFill="1" applyBorder="1" applyAlignment="1">
      <alignment horizontal="left" vertical="top"/>
    </xf>
    <xf numFmtId="0" fontId="6" fillId="4" borderId="0" xfId="0" applyFont="1" applyFill="1" applyBorder="1" applyAlignment="1" applyProtection="1">
      <alignment horizontal="left" vertical="top"/>
      <protection locked="0"/>
    </xf>
    <xf numFmtId="0" fontId="6" fillId="2" borderId="0" xfId="0" applyFont="1" applyFill="1" applyBorder="1" applyAlignment="1">
      <alignment horizontal="left" vertical="top"/>
    </xf>
    <xf numFmtId="0" fontId="6" fillId="4" borderId="94" xfId="0" applyFont="1" applyFill="1" applyBorder="1" applyAlignment="1" applyProtection="1">
      <alignment horizontal="left" vertical="top"/>
      <protection locked="0" hidden="1"/>
    </xf>
    <xf numFmtId="0" fontId="6" fillId="4" borderId="24" xfId="0" applyFont="1" applyFill="1" applyBorder="1" applyAlignment="1" applyProtection="1">
      <alignment horizontal="left" vertical="top"/>
      <protection locked="0" hidden="1"/>
    </xf>
    <xf numFmtId="0" fontId="6" fillId="4" borderId="0" xfId="0" applyFont="1" applyFill="1" applyBorder="1" applyAlignment="1" applyProtection="1">
      <alignment horizontal="left" vertical="top"/>
      <protection locked="0" hidden="1"/>
    </xf>
    <xf numFmtId="43" fontId="6" fillId="7" borderId="0" xfId="0" applyNumberFormat="1" applyFont="1" applyFill="1" applyBorder="1" applyAlignment="1">
      <alignment horizontal="left" vertical="top"/>
    </xf>
    <xf numFmtId="0" fontId="6" fillId="7" borderId="0" xfId="0" applyFont="1" applyFill="1" applyBorder="1" applyAlignment="1">
      <alignment horizontal="right" vertical="top"/>
    </xf>
    <xf numFmtId="0" fontId="6" fillId="4" borderId="6" xfId="0" applyFont="1" applyFill="1" applyBorder="1" applyAlignment="1" applyProtection="1">
      <alignment horizontal="left" vertical="top"/>
      <protection locked="0"/>
    </xf>
    <xf numFmtId="0" fontId="13" fillId="4" borderId="0" xfId="0" applyFont="1" applyFill="1" applyBorder="1" applyAlignment="1" applyProtection="1">
      <alignment horizontal="center" vertical="top"/>
      <protection locked="0"/>
    </xf>
    <xf numFmtId="0" fontId="6" fillId="3" borderId="98" xfId="0" applyFont="1" applyFill="1" applyBorder="1" applyAlignment="1">
      <alignment horizontal="center" vertical="top"/>
    </xf>
    <xf numFmtId="0" fontId="9" fillId="2" borderId="11" xfId="0" applyFont="1" applyFill="1" applyBorder="1" applyAlignment="1">
      <alignment horizontal="center" vertical="top"/>
    </xf>
    <xf numFmtId="0" fontId="6" fillId="3" borderId="95" xfId="0" applyFont="1" applyFill="1" applyBorder="1" applyAlignment="1">
      <alignment horizontal="left" vertical="top"/>
    </xf>
    <xf numFmtId="0" fontId="12" fillId="4" borderId="101" xfId="0" applyFont="1" applyFill="1" applyBorder="1" applyAlignment="1">
      <alignment horizontal="left" vertical="top"/>
    </xf>
    <xf numFmtId="0" fontId="6" fillId="4" borderId="102" xfId="0" applyFont="1" applyFill="1" applyBorder="1" applyAlignment="1">
      <alignment horizontal="left" vertical="top"/>
    </xf>
    <xf numFmtId="0" fontId="6" fillId="4" borderId="103" xfId="0" applyFont="1" applyFill="1" applyBorder="1" applyAlignment="1">
      <alignment horizontal="left" vertical="top"/>
    </xf>
    <xf numFmtId="0" fontId="6" fillId="3" borderId="101" xfId="0" applyFont="1" applyFill="1" applyBorder="1" applyAlignment="1">
      <alignment horizontal="left" vertical="top"/>
    </xf>
    <xf numFmtId="0" fontId="6" fillId="3" borderId="103" xfId="0" applyFont="1" applyFill="1" applyBorder="1" applyAlignment="1">
      <alignment horizontal="left" vertical="top"/>
    </xf>
    <xf numFmtId="0" fontId="6" fillId="3" borderId="102" xfId="0" applyFont="1" applyFill="1" applyBorder="1" applyAlignment="1">
      <alignment horizontal="left" vertical="top"/>
    </xf>
    <xf numFmtId="0" fontId="14" fillId="4" borderId="11" xfId="0" applyFont="1" applyFill="1" applyBorder="1" applyAlignment="1">
      <alignment horizontal="left" vertical="top"/>
    </xf>
    <xf numFmtId="0" fontId="17" fillId="4" borderId="0" xfId="0" applyFont="1" applyFill="1" applyBorder="1" applyAlignment="1">
      <alignment horizontal="left" vertical="top"/>
    </xf>
    <xf numFmtId="0" fontId="6" fillId="7" borderId="0" xfId="0" applyFont="1" applyFill="1" applyBorder="1" applyAlignment="1" applyProtection="1">
      <alignment horizontal="left" vertical="top"/>
    </xf>
    <xf numFmtId="0" fontId="5" fillId="0" borderId="0" xfId="1" applyFont="1" applyProtection="1"/>
    <xf numFmtId="0" fontId="25" fillId="0" borderId="0" xfId="1" applyFont="1" applyBorder="1" applyAlignment="1" applyProtection="1">
      <alignment vertical="center" wrapText="1"/>
    </xf>
    <xf numFmtId="0" fontId="5" fillId="0" borderId="0" xfId="1" applyFont="1" applyBorder="1" applyProtection="1"/>
    <xf numFmtId="0" fontId="26" fillId="6" borderId="0" xfId="1" applyFont="1" applyFill="1" applyBorder="1" applyAlignment="1" applyProtection="1"/>
    <xf numFmtId="0" fontId="5" fillId="0" borderId="0" xfId="1" applyFont="1" applyAlignment="1" applyProtection="1">
      <alignment horizontal="left" vertical="center"/>
    </xf>
    <xf numFmtId="0" fontId="27" fillId="5" borderId="35" xfId="1" applyFont="1" applyFill="1" applyBorder="1" applyAlignment="1" applyProtection="1">
      <alignment horizontal="center" vertical="center" wrapText="1"/>
    </xf>
    <xf numFmtId="44" fontId="5" fillId="0" borderId="0" xfId="2" applyFont="1" applyBorder="1" applyAlignment="1" applyProtection="1"/>
    <xf numFmtId="0" fontId="27" fillId="5" borderId="35" xfId="1" applyFont="1" applyFill="1" applyBorder="1" applyAlignment="1" applyProtection="1">
      <alignment horizontal="left" vertical="center" wrapText="1"/>
    </xf>
    <xf numFmtId="0" fontId="5" fillId="0" borderId="0" xfId="1" applyFont="1" applyBorder="1" applyAlignment="1" applyProtection="1"/>
    <xf numFmtId="0" fontId="4" fillId="0" borderId="37" xfId="1" applyFont="1" applyBorder="1" applyAlignment="1" applyProtection="1">
      <alignment horizontal="center" vertical="center"/>
    </xf>
    <xf numFmtId="0" fontId="5" fillId="0" borderId="42" xfId="1" applyFont="1" applyBorder="1" applyAlignment="1" applyProtection="1">
      <alignment horizontal="center" vertical="center"/>
    </xf>
    <xf numFmtId="0" fontId="4" fillId="0" borderId="43" xfId="1" applyFont="1" applyBorder="1" applyAlignment="1" applyProtection="1">
      <alignment horizontal="center" vertical="center"/>
    </xf>
    <xf numFmtId="0" fontId="5" fillId="0" borderId="49" xfId="1" applyFont="1" applyBorder="1" applyAlignment="1" applyProtection="1">
      <alignment horizontal="center" vertical="center"/>
    </xf>
    <xf numFmtId="0" fontId="5" fillId="0" borderId="53" xfId="1" applyFont="1" applyBorder="1" applyAlignment="1" applyProtection="1"/>
    <xf numFmtId="0" fontId="5" fillId="0" borderId="54" xfId="1" applyFont="1" applyBorder="1" applyAlignment="1" applyProtection="1"/>
    <xf numFmtId="0" fontId="5" fillId="0" borderId="43" xfId="1" applyFont="1" applyBorder="1" applyAlignment="1" applyProtection="1">
      <alignment horizontal="center" vertical="center"/>
    </xf>
    <xf numFmtId="0" fontId="5" fillId="0" borderId="74" xfId="1" applyFont="1" applyBorder="1" applyAlignment="1" applyProtection="1">
      <alignment horizontal="center" vertical="center"/>
    </xf>
    <xf numFmtId="0" fontId="5" fillId="0" borderId="0" xfId="1" applyFont="1" applyAlignment="1" applyProtection="1"/>
    <xf numFmtId="0" fontId="5" fillId="0" borderId="43" xfId="1" applyFont="1" applyBorder="1" applyAlignment="1" applyProtection="1">
      <alignment horizontal="center" vertical="center" wrapText="1"/>
    </xf>
    <xf numFmtId="0" fontId="5" fillId="0" borderId="76" xfId="1" applyFont="1" applyBorder="1" applyAlignment="1" applyProtection="1">
      <alignment horizontal="center" vertical="center"/>
    </xf>
    <xf numFmtId="2" fontId="5" fillId="0" borderId="52" xfId="1" applyNumberFormat="1" applyFont="1" applyBorder="1" applyAlignment="1" applyProtection="1">
      <alignment horizontal="center" vertical="center"/>
    </xf>
    <xf numFmtId="0" fontId="5" fillId="0" borderId="53" xfId="1" applyFont="1" applyBorder="1" applyAlignment="1" applyProtection="1">
      <alignment horizontal="center" vertical="center" wrapText="1"/>
    </xf>
    <xf numFmtId="0" fontId="5" fillId="0" borderId="75" xfId="1" applyFont="1" applyBorder="1" applyAlignment="1" applyProtection="1">
      <alignment horizontal="center" vertical="center"/>
    </xf>
    <xf numFmtId="0" fontId="5" fillId="0" borderId="50" xfId="1" applyFont="1" applyBorder="1" applyAlignment="1" applyProtection="1"/>
    <xf numFmtId="0" fontId="5" fillId="0" borderId="55" xfId="1" applyFont="1" applyBorder="1" applyAlignment="1" applyProtection="1"/>
    <xf numFmtId="0" fontId="27" fillId="0" borderId="0" xfId="1" applyFont="1" applyBorder="1" applyAlignment="1" applyProtection="1">
      <alignment vertical="center" wrapText="1"/>
    </xf>
    <xf numFmtId="0" fontId="4" fillId="0" borderId="0" xfId="1" applyFont="1" applyBorder="1" applyAlignment="1" applyProtection="1">
      <alignment horizontal="left" vertical="center"/>
    </xf>
    <xf numFmtId="0" fontId="27" fillId="0" borderId="0" xfId="1" applyFont="1" applyBorder="1" applyAlignment="1" applyProtection="1"/>
    <xf numFmtId="0" fontId="23" fillId="0" borderId="0" xfId="1" applyFont="1" applyBorder="1" applyAlignment="1" applyProtection="1"/>
    <xf numFmtId="0" fontId="43" fillId="0" borderId="0" xfId="1" applyFont="1" applyProtection="1"/>
    <xf numFmtId="0" fontId="5" fillId="0" borderId="0" xfId="1" applyFont="1" applyBorder="1" applyAlignment="1" applyProtection="1">
      <alignment horizontal="center" vertical="center"/>
    </xf>
    <xf numFmtId="14" fontId="25" fillId="0" borderId="0" xfId="1" applyNumberFormat="1" applyFont="1" applyBorder="1" applyAlignment="1" applyProtection="1">
      <alignment horizontal="left"/>
    </xf>
    <xf numFmtId="14" fontId="25" fillId="0" borderId="0" xfId="1" applyNumberFormat="1" applyFont="1" applyBorder="1" applyAlignment="1" applyProtection="1">
      <alignment horizontal="center" vertical="center"/>
    </xf>
    <xf numFmtId="0" fontId="4" fillId="0" borderId="0" xfId="1" applyFont="1" applyBorder="1" applyProtection="1"/>
    <xf numFmtId="0" fontId="6" fillId="2" borderId="0" xfId="0" applyFont="1" applyFill="1" applyBorder="1" applyAlignment="1">
      <alignment horizontal="left" vertical="top"/>
    </xf>
    <xf numFmtId="0" fontId="6" fillId="3" borderId="100" xfId="0" applyFont="1" applyFill="1" applyBorder="1" applyAlignment="1">
      <alignment horizontal="left" vertical="top"/>
    </xf>
    <xf numFmtId="0" fontId="6" fillId="3" borderId="104" xfId="0" applyFont="1" applyFill="1" applyBorder="1" applyAlignment="1">
      <alignment horizontal="left" vertical="top"/>
    </xf>
    <xf numFmtId="0" fontId="7" fillId="2" borderId="0" xfId="0" applyFont="1" applyFill="1" applyBorder="1" applyAlignment="1">
      <alignment horizontal="center" vertical="top"/>
    </xf>
    <xf numFmtId="0" fontId="6" fillId="2" borderId="0" xfId="0" applyFont="1" applyFill="1" applyBorder="1" applyAlignment="1">
      <alignment horizontal="center" vertical="top"/>
    </xf>
    <xf numFmtId="0" fontId="9" fillId="2" borderId="20"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4" borderId="0" xfId="0" applyFont="1" applyFill="1" applyBorder="1" applyAlignment="1" applyProtection="1">
      <alignment horizontal="left" vertical="top"/>
      <protection locked="0"/>
    </xf>
    <xf numFmtId="0" fontId="6" fillId="3" borderId="99" xfId="0" applyFont="1" applyFill="1" applyBorder="1" applyAlignment="1">
      <alignment horizontal="center" vertical="top"/>
    </xf>
    <xf numFmtId="0" fontId="6" fillId="3" borderId="97" xfId="0" applyFont="1" applyFill="1" applyBorder="1" applyAlignment="1">
      <alignment horizontal="center" vertical="top"/>
    </xf>
    <xf numFmtId="0" fontId="6" fillId="3" borderId="100" xfId="0" applyFont="1" applyFill="1" applyBorder="1" applyAlignment="1">
      <alignment horizontal="center" vertical="top"/>
    </xf>
    <xf numFmtId="0" fontId="6" fillId="3" borderId="96" xfId="0" applyFont="1" applyFill="1" applyBorder="1" applyAlignment="1">
      <alignment horizontal="center" vertical="top"/>
    </xf>
    <xf numFmtId="0" fontId="9" fillId="3" borderId="96" xfId="0" applyFont="1" applyFill="1" applyBorder="1" applyAlignment="1">
      <alignment horizontal="center" vertical="top"/>
    </xf>
    <xf numFmtId="0" fontId="9" fillId="2" borderId="0" xfId="0" applyFont="1" applyFill="1" applyBorder="1" applyAlignment="1">
      <alignment horizontal="left" vertical="top" wrapText="1"/>
    </xf>
    <xf numFmtId="0" fontId="6" fillId="4" borderId="14" xfId="0" applyFont="1" applyFill="1" applyBorder="1" applyAlignment="1" applyProtection="1">
      <alignment horizontal="left" vertical="top"/>
      <protection locked="0" hidden="1"/>
    </xf>
    <xf numFmtId="0" fontId="6" fillId="2" borderId="27" xfId="0" applyFont="1" applyFill="1" applyBorder="1" applyAlignment="1" applyProtection="1">
      <alignment horizontal="left" vertical="top" wrapText="1"/>
      <protection locked="0"/>
    </xf>
    <xf numFmtId="0" fontId="6" fillId="4" borderId="11" xfId="0" applyFont="1" applyFill="1" applyBorder="1" applyAlignment="1" applyProtection="1">
      <alignment horizontal="left" vertical="top"/>
      <protection locked="0"/>
    </xf>
    <xf numFmtId="0" fontId="6" fillId="2" borderId="28"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29" xfId="0" applyFont="1" applyFill="1" applyBorder="1" applyAlignment="1">
      <alignment horizontal="left" vertical="top" wrapText="1"/>
    </xf>
    <xf numFmtId="0" fontId="6" fillId="2" borderId="0" xfId="0" applyFont="1" applyFill="1" applyBorder="1" applyAlignment="1" applyProtection="1">
      <alignment horizontal="left" vertical="top" wrapText="1"/>
    </xf>
    <xf numFmtId="0" fontId="6" fillId="2" borderId="105" xfId="0" applyFont="1" applyFill="1" applyBorder="1" applyAlignment="1">
      <alignment horizontal="left" vertical="top" wrapText="1"/>
    </xf>
    <xf numFmtId="0" fontId="0" fillId="2" borderId="106" xfId="0" applyFill="1" applyBorder="1" applyAlignment="1">
      <alignment horizontal="left" vertical="top"/>
    </xf>
    <xf numFmtId="0" fontId="0" fillId="2" borderId="107" xfId="0" applyFill="1" applyBorder="1" applyAlignment="1">
      <alignment horizontal="left" vertical="top"/>
    </xf>
    <xf numFmtId="0" fontId="6" fillId="7" borderId="0" xfId="0" applyFont="1" applyFill="1" applyBorder="1" applyAlignment="1">
      <alignment horizontal="center" vertical="top" wrapText="1"/>
    </xf>
    <xf numFmtId="0" fontId="6" fillId="7" borderId="25" xfId="0" applyFont="1" applyFill="1" applyBorder="1" applyAlignment="1">
      <alignment horizontal="center" vertical="top" wrapText="1"/>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1" fillId="2" borderId="1" xfId="0" applyFont="1" applyFill="1" applyBorder="1" applyAlignment="1">
      <alignment horizontal="center" vertical="top" wrapText="1"/>
    </xf>
    <xf numFmtId="0" fontId="11" fillId="2" borderId="2" xfId="0" applyFont="1" applyFill="1" applyBorder="1" applyAlignment="1">
      <alignment horizontal="center" vertical="top" wrapText="1"/>
    </xf>
    <xf numFmtId="0" fontId="13" fillId="2" borderId="11"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12" xfId="0" applyFont="1" applyFill="1" applyBorder="1" applyAlignment="1">
      <alignment horizontal="left" vertical="top" wrapText="1"/>
    </xf>
    <xf numFmtId="0" fontId="21" fillId="2" borderId="13" xfId="0" applyFont="1" applyFill="1" applyBorder="1" applyAlignment="1">
      <alignment horizontal="left" vertical="top" wrapText="1"/>
    </xf>
    <xf numFmtId="0" fontId="21" fillId="2" borderId="14" xfId="0" applyFont="1" applyFill="1" applyBorder="1" applyAlignment="1">
      <alignment horizontal="left" vertical="top" wrapText="1"/>
    </xf>
    <xf numFmtId="0" fontId="13"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2"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0" xfId="0" applyFont="1" applyFill="1" applyBorder="1" applyAlignment="1">
      <alignment horizontal="center" vertical="top" wrapText="1"/>
    </xf>
    <xf numFmtId="0" fontId="6" fillId="2" borderId="0" xfId="0" applyFont="1" applyFill="1" applyBorder="1" applyAlignment="1">
      <alignment horizontal="left" vertical="top"/>
    </xf>
    <xf numFmtId="0" fontId="17" fillId="2" borderId="0" xfId="0" applyFont="1" applyFill="1" applyBorder="1" applyAlignment="1">
      <alignment horizontal="left" vertical="top" wrapText="1"/>
    </xf>
    <xf numFmtId="0" fontId="25" fillId="0" borderId="33" xfId="1" applyFont="1" applyBorder="1" applyAlignment="1" applyProtection="1">
      <alignment horizontal="center" vertical="center" wrapText="1"/>
    </xf>
    <xf numFmtId="0" fontId="25" fillId="0" borderId="34" xfId="1" applyFont="1" applyBorder="1" applyAlignment="1" applyProtection="1">
      <alignment horizontal="center" vertical="center" wrapText="1"/>
    </xf>
    <xf numFmtId="0" fontId="25" fillId="0" borderId="35" xfId="1" applyFont="1" applyBorder="1" applyAlignment="1" applyProtection="1">
      <alignment horizontal="center" vertical="center" wrapText="1"/>
    </xf>
    <xf numFmtId="0" fontId="24" fillId="5" borderId="33" xfId="1" applyFont="1" applyFill="1" applyBorder="1" applyAlignment="1" applyProtection="1">
      <alignment horizontal="center"/>
    </xf>
    <xf numFmtId="0" fontId="24" fillId="5" borderId="34" xfId="1" applyFont="1" applyFill="1" applyBorder="1" applyAlignment="1" applyProtection="1">
      <alignment horizontal="center"/>
    </xf>
    <xf numFmtId="0" fontId="24" fillId="5" borderId="35" xfId="1" applyFont="1" applyFill="1" applyBorder="1" applyAlignment="1" applyProtection="1">
      <alignment horizontal="center"/>
    </xf>
    <xf numFmtId="0" fontId="24" fillId="5" borderId="33" xfId="1" applyFont="1" applyFill="1" applyBorder="1" applyAlignment="1" applyProtection="1">
      <alignment horizontal="center" wrapText="1"/>
    </xf>
    <xf numFmtId="0" fontId="24" fillId="5" borderId="34" xfId="1" applyFont="1" applyFill="1" applyBorder="1" applyAlignment="1" applyProtection="1">
      <alignment horizontal="center" wrapText="1"/>
    </xf>
    <xf numFmtId="0" fontId="24" fillId="5" borderId="35" xfId="1" applyFont="1" applyFill="1" applyBorder="1" applyAlignment="1" applyProtection="1">
      <alignment horizontal="center" wrapText="1"/>
    </xf>
    <xf numFmtId="0" fontId="24" fillId="0" borderId="37" xfId="1" applyFont="1" applyBorder="1" applyAlignment="1" applyProtection="1"/>
    <xf numFmtId="0" fontId="24" fillId="0" borderId="38" xfId="1" applyFont="1" applyBorder="1" applyAlignment="1" applyProtection="1"/>
    <xf numFmtId="0" fontId="24" fillId="0" borderId="39" xfId="2" applyNumberFormat="1" applyFont="1" applyBorder="1" applyAlignment="1" applyProtection="1"/>
    <xf numFmtId="0" fontId="24" fillId="0" borderId="37" xfId="2" applyNumberFormat="1" applyFont="1" applyBorder="1" applyAlignment="1" applyProtection="1"/>
    <xf numFmtId="0" fontId="5" fillId="0" borderId="43" xfId="1" applyFont="1" applyBorder="1" applyAlignment="1" applyProtection="1"/>
    <xf numFmtId="0" fontId="5" fillId="0" borderId="44" xfId="1" applyFont="1" applyBorder="1" applyAlignment="1" applyProtection="1"/>
    <xf numFmtId="14" fontId="5" fillId="0" borderId="45" xfId="1" applyNumberFormat="1" applyFont="1" applyBorder="1" applyAlignment="1" applyProtection="1">
      <protection locked="0"/>
    </xf>
    <xf numFmtId="14" fontId="5" fillId="0" borderId="43" xfId="1" applyNumberFormat="1" applyFont="1" applyBorder="1" applyAlignment="1" applyProtection="1">
      <protection locked="0"/>
    </xf>
    <xf numFmtId="0" fontId="5" fillId="0" borderId="68" xfId="1" applyFont="1" applyBorder="1" applyAlignment="1" applyProtection="1"/>
    <xf numFmtId="0" fontId="5" fillId="0" borderId="48" xfId="1" applyFont="1" applyBorder="1" applyAlignment="1" applyProtection="1"/>
    <xf numFmtId="0" fontId="5" fillId="0" borderId="49" xfId="1" applyFont="1" applyBorder="1" applyAlignment="1" applyProtection="1"/>
    <xf numFmtId="0" fontId="5" fillId="0" borderId="50" xfId="1" applyFont="1" applyBorder="1" applyAlignment="1" applyProtection="1"/>
    <xf numFmtId="14" fontId="5" fillId="0" borderId="49" xfId="1" applyNumberFormat="1" applyFont="1" applyBorder="1" applyAlignment="1" applyProtection="1"/>
    <xf numFmtId="14" fontId="5" fillId="0" borderId="43" xfId="1" applyNumberFormat="1" applyFont="1" applyBorder="1" applyAlignment="1" applyProtection="1"/>
    <xf numFmtId="0" fontId="5" fillId="0" borderId="46" xfId="1" applyFont="1" applyBorder="1" applyAlignment="1" applyProtection="1"/>
    <xf numFmtId="0" fontId="5" fillId="0" borderId="47" xfId="1" applyFont="1" applyBorder="1" applyAlignment="1" applyProtection="1"/>
    <xf numFmtId="0" fontId="5" fillId="0" borderId="51" xfId="1" applyFont="1" applyBorder="1" applyAlignment="1" applyProtection="1"/>
    <xf numFmtId="0" fontId="5" fillId="0" borderId="52" xfId="1" applyFont="1" applyBorder="1" applyAlignment="1" applyProtection="1"/>
    <xf numFmtId="0" fontId="4" fillId="0" borderId="48" xfId="1" applyFont="1" applyBorder="1" applyAlignment="1" applyProtection="1">
      <alignment horizontal="center"/>
    </xf>
    <xf numFmtId="0" fontId="5" fillId="0" borderId="49" xfId="1" applyFont="1" applyBorder="1" applyAlignment="1" applyProtection="1">
      <alignment horizontal="center"/>
    </xf>
    <xf numFmtId="0" fontId="5" fillId="0" borderId="56" xfId="1" applyFont="1" applyBorder="1" applyAlignment="1" applyProtection="1"/>
    <xf numFmtId="0" fontId="5" fillId="0" borderId="57" xfId="1" applyFont="1" applyBorder="1" applyAlignment="1" applyProtection="1"/>
    <xf numFmtId="0" fontId="27" fillId="5" borderId="80" xfId="1" applyFont="1" applyFill="1" applyBorder="1" applyAlignment="1" applyProtection="1">
      <alignment horizontal="center" vertical="center" wrapText="1"/>
    </xf>
    <xf numFmtId="0" fontId="27" fillId="5" borderId="79" xfId="1" applyFont="1" applyFill="1" applyBorder="1" applyAlignment="1" applyProtection="1">
      <alignment horizontal="center" vertical="center" wrapText="1"/>
    </xf>
    <xf numFmtId="0" fontId="5" fillId="0" borderId="55" xfId="1" applyFont="1" applyBorder="1" applyAlignment="1" applyProtection="1"/>
    <xf numFmtId="0" fontId="5" fillId="0" borderId="54" xfId="1" applyFont="1" applyBorder="1" applyAlignment="1" applyProtection="1"/>
    <xf numFmtId="0" fontId="5" fillId="0" borderId="0" xfId="1" applyFont="1" applyBorder="1" applyAlignment="1" applyProtection="1"/>
    <xf numFmtId="0" fontId="5" fillId="0" borderId="69" xfId="1" applyFont="1" applyBorder="1" applyAlignment="1" applyProtection="1"/>
    <xf numFmtId="0" fontId="5" fillId="0" borderId="0" xfId="1" applyFont="1" applyAlignment="1" applyProtection="1">
      <alignment horizontal="left" vertical="center" wrapText="1"/>
    </xf>
    <xf numFmtId="0" fontId="24" fillId="5" borderId="62" xfId="1" applyFont="1" applyFill="1" applyBorder="1" applyAlignment="1" applyProtection="1">
      <alignment horizontal="center"/>
    </xf>
    <xf numFmtId="0" fontId="24" fillId="5" borderId="36" xfId="1" applyFont="1" applyFill="1" applyBorder="1" applyAlignment="1" applyProtection="1">
      <alignment horizontal="center"/>
    </xf>
    <xf numFmtId="0" fontId="24" fillId="5" borderId="42" xfId="1" applyFont="1" applyFill="1" applyBorder="1" applyAlignment="1" applyProtection="1">
      <alignment horizontal="center"/>
    </xf>
    <xf numFmtId="0" fontId="5" fillId="0" borderId="38" xfId="1" applyFont="1" applyBorder="1" applyAlignment="1" applyProtection="1"/>
    <xf numFmtId="0" fontId="5" fillId="0" borderId="40" xfId="1" applyFont="1" applyBorder="1" applyAlignment="1" applyProtection="1"/>
    <xf numFmtId="0" fontId="5" fillId="0" borderId="63" xfId="1" applyFont="1" applyBorder="1" applyAlignment="1" applyProtection="1"/>
    <xf numFmtId="0" fontId="5" fillId="0" borderId="64" xfId="1" applyFont="1" applyBorder="1" applyAlignment="1" applyProtection="1"/>
    <xf numFmtId="14" fontId="5" fillId="0" borderId="65" xfId="1" applyNumberFormat="1" applyFont="1" applyBorder="1" applyAlignment="1" applyProtection="1"/>
    <xf numFmtId="14" fontId="5" fillId="0" borderId="66" xfId="1" applyNumberFormat="1" applyFont="1" applyBorder="1" applyAlignment="1" applyProtection="1"/>
    <xf numFmtId="0" fontId="23" fillId="0" borderId="44" xfId="1" applyFont="1" applyBorder="1" applyAlignment="1" applyProtection="1">
      <alignment horizontal="left" vertical="center" wrapText="1"/>
    </xf>
    <xf numFmtId="0" fontId="23" fillId="0" borderId="68" xfId="1" applyFont="1" applyBorder="1" applyAlignment="1" applyProtection="1">
      <alignment horizontal="left" vertical="center" wrapText="1"/>
    </xf>
    <xf numFmtId="0" fontId="23" fillId="0" borderId="49" xfId="1" applyFont="1" applyBorder="1" applyAlignment="1" applyProtection="1">
      <alignment horizontal="left" vertical="center" wrapText="1"/>
    </xf>
    <xf numFmtId="0" fontId="30" fillId="0" borderId="44" xfId="1" applyFont="1" applyBorder="1" applyAlignment="1" applyProtection="1">
      <alignment horizontal="left" vertical="center" wrapText="1"/>
    </xf>
    <xf numFmtId="0" fontId="30" fillId="0" borderId="68" xfId="1" applyFont="1" applyBorder="1" applyAlignment="1" applyProtection="1">
      <alignment horizontal="left" vertical="center" wrapText="1"/>
    </xf>
    <xf numFmtId="0" fontId="30" fillId="0" borderId="49" xfId="1" applyFont="1" applyBorder="1" applyAlignment="1" applyProtection="1">
      <alignment horizontal="left" vertical="center" wrapText="1"/>
    </xf>
    <xf numFmtId="0" fontId="27" fillId="5" borderId="62" xfId="1" applyFont="1" applyFill="1" applyBorder="1" applyAlignment="1" applyProtection="1">
      <alignment horizontal="center" vertical="center" wrapText="1"/>
    </xf>
    <xf numFmtId="0" fontId="27" fillId="5" borderId="36" xfId="1" applyFont="1" applyFill="1" applyBorder="1" applyAlignment="1" applyProtection="1">
      <alignment horizontal="center" vertical="center" wrapText="1"/>
    </xf>
    <xf numFmtId="0" fontId="27" fillId="5" borderId="59" xfId="1" applyFont="1" applyFill="1" applyBorder="1" applyAlignment="1" applyProtection="1">
      <alignment horizontal="left" vertical="center" wrapText="1"/>
    </xf>
    <xf numFmtId="0" fontId="27" fillId="5" borderId="32" xfId="1" applyFont="1" applyFill="1" applyBorder="1" applyAlignment="1" applyProtection="1">
      <alignment horizontal="left" vertical="center" wrapText="1"/>
    </xf>
    <xf numFmtId="0" fontId="4" fillId="0" borderId="48" xfId="1" applyFont="1" applyBorder="1" applyAlignment="1" applyProtection="1"/>
    <xf numFmtId="0" fontId="5" fillId="0" borderId="65" xfId="1" applyFont="1" applyBorder="1" applyAlignment="1" applyProtection="1"/>
    <xf numFmtId="0" fontId="5" fillId="0" borderId="66" xfId="1" applyFont="1" applyBorder="1" applyAlignment="1" applyProtection="1"/>
    <xf numFmtId="0" fontId="5" fillId="0" borderId="70" xfId="1" applyFont="1" applyBorder="1" applyAlignment="1" applyProtection="1"/>
    <xf numFmtId="0" fontId="5" fillId="0" borderId="71" xfId="1" applyFont="1" applyBorder="1" applyAlignment="1" applyProtection="1"/>
    <xf numFmtId="14" fontId="5" fillId="0" borderId="72" xfId="1" applyNumberFormat="1" applyFont="1" applyBorder="1" applyAlignment="1" applyProtection="1"/>
    <xf numFmtId="14" fontId="5" fillId="0" borderId="58" xfId="1" applyNumberFormat="1" applyFont="1" applyBorder="1" applyAlignment="1" applyProtection="1"/>
    <xf numFmtId="0" fontId="28" fillId="0" borderId="62" xfId="1" applyFont="1" applyBorder="1" applyAlignment="1" applyProtection="1">
      <alignment horizontal="left" vertical="center" wrapText="1"/>
    </xf>
    <xf numFmtId="0" fontId="28" fillId="0" borderId="36" xfId="1" applyFont="1" applyBorder="1" applyAlignment="1" applyProtection="1">
      <alignment horizontal="left" vertical="center" wrapText="1"/>
    </xf>
    <xf numFmtId="0" fontId="28" fillId="0" borderId="42" xfId="1" applyFont="1" applyBorder="1" applyAlignment="1" applyProtection="1">
      <alignment horizontal="left" vertical="center" wrapText="1"/>
    </xf>
    <xf numFmtId="0" fontId="29" fillId="0" borderId="44" xfId="1" applyFont="1" applyBorder="1" applyAlignment="1" applyProtection="1">
      <alignment horizontal="left" vertical="center" wrapText="1"/>
    </xf>
    <xf numFmtId="0" fontId="29" fillId="0" borderId="68" xfId="1" applyFont="1" applyBorder="1" applyAlignment="1" applyProtection="1">
      <alignment horizontal="left" vertical="center" wrapText="1"/>
    </xf>
    <xf numFmtId="0" fontId="29" fillId="0" borderId="49" xfId="1" applyFont="1" applyBorder="1" applyAlignment="1" applyProtection="1">
      <alignment horizontal="left" vertical="center" wrapText="1"/>
    </xf>
    <xf numFmtId="14" fontId="5" fillId="0" borderId="83" xfId="1" applyNumberFormat="1" applyFont="1" applyBorder="1" applyAlignment="1" applyProtection="1"/>
    <xf numFmtId="0" fontId="5" fillId="0" borderId="73" xfId="1" applyFont="1" applyBorder="1" applyAlignment="1" applyProtection="1"/>
    <xf numFmtId="0" fontId="5" fillId="0" borderId="74" xfId="1" applyFont="1" applyBorder="1" applyAlignment="1" applyProtection="1"/>
    <xf numFmtId="14" fontId="25" fillId="0" borderId="0" xfId="1" applyNumberFormat="1" applyFont="1" applyBorder="1" applyAlignment="1" applyProtection="1">
      <alignment horizontal="left"/>
    </xf>
    <xf numFmtId="0" fontId="27" fillId="0" borderId="56" xfId="1" applyFont="1" applyBorder="1" applyAlignment="1" applyProtection="1"/>
    <xf numFmtId="0" fontId="27" fillId="0" borderId="70" xfId="1" applyFont="1" applyBorder="1" applyAlignment="1" applyProtection="1"/>
    <xf numFmtId="0" fontId="23" fillId="0" borderId="60" xfId="1" applyFont="1" applyBorder="1" applyAlignment="1" applyProtection="1"/>
    <xf numFmtId="0" fontId="23" fillId="0" borderId="32" xfId="1" applyFont="1" applyBorder="1" applyAlignment="1" applyProtection="1"/>
    <xf numFmtId="0" fontId="23" fillId="0" borderId="61" xfId="1" applyFont="1" applyBorder="1" applyAlignment="1" applyProtection="1"/>
    <xf numFmtId="0" fontId="5" fillId="0" borderId="60" xfId="1" applyFont="1" applyBorder="1" applyAlignment="1" applyProtection="1"/>
    <xf numFmtId="0" fontId="5" fillId="0" borderId="61" xfId="1" applyFont="1" applyBorder="1" applyAlignment="1" applyProtection="1"/>
    <xf numFmtId="0" fontId="5" fillId="0" borderId="76" xfId="1" applyFont="1" applyBorder="1" applyAlignment="1" applyProtection="1"/>
    <xf numFmtId="0" fontId="4" fillId="0" borderId="37" xfId="1" applyFont="1" applyBorder="1" applyAlignment="1" applyProtection="1"/>
    <xf numFmtId="0" fontId="5" fillId="0" borderId="41" xfId="1" applyFont="1" applyBorder="1" applyAlignment="1" applyProtection="1"/>
    <xf numFmtId="0" fontId="5" fillId="0" borderId="36" xfId="1" applyFont="1" applyBorder="1" applyAlignment="1" applyProtection="1"/>
    <xf numFmtId="0" fontId="5" fillId="0" borderId="42" xfId="1" applyFont="1" applyBorder="1" applyAlignment="1" applyProtection="1"/>
    <xf numFmtId="14" fontId="5" fillId="0" borderId="73" xfId="1" applyNumberFormat="1" applyFont="1" applyBorder="1" applyAlignment="1" applyProtection="1"/>
    <xf numFmtId="14" fontId="5" fillId="0" borderId="0" xfId="1" applyNumberFormat="1" applyFont="1" applyBorder="1" applyAlignment="1" applyProtection="1"/>
    <xf numFmtId="14" fontId="5" fillId="0" borderId="74" xfId="1" applyNumberFormat="1" applyFont="1" applyBorder="1" applyAlignment="1" applyProtection="1"/>
    <xf numFmtId="0" fontId="5" fillId="0" borderId="53" xfId="1" applyFont="1" applyBorder="1" applyAlignment="1" applyProtection="1"/>
    <xf numFmtId="0" fontId="5" fillId="0" borderId="80" xfId="1" applyFont="1" applyBorder="1" applyAlignment="1" applyProtection="1">
      <alignment horizontal="center" vertical="center"/>
    </xf>
    <xf numFmtId="0" fontId="5" fillId="0" borderId="53" xfId="1" applyFont="1" applyBorder="1" applyAlignment="1" applyProtection="1">
      <alignment horizontal="center" vertical="center"/>
    </xf>
    <xf numFmtId="0" fontId="5" fillId="0" borderId="62" xfId="1" applyFont="1" applyBorder="1" applyAlignment="1" applyProtection="1">
      <alignment horizontal="center" vertical="center" wrapText="1"/>
    </xf>
    <xf numFmtId="0" fontId="5" fillId="0" borderId="36" xfId="1" applyFont="1" applyBorder="1" applyAlignment="1" applyProtection="1">
      <alignment horizontal="center" vertical="center" wrapText="1"/>
    </xf>
    <xf numFmtId="0" fontId="5" fillId="0" borderId="42" xfId="1" applyFont="1" applyBorder="1" applyAlignment="1" applyProtection="1">
      <alignment horizontal="center" vertical="center" wrapText="1"/>
    </xf>
    <xf numFmtId="0" fontId="5" fillId="0" borderId="77" xfId="1" applyFont="1" applyBorder="1" applyAlignment="1" applyProtection="1">
      <alignment horizontal="center" vertical="center" wrapText="1"/>
    </xf>
    <xf numFmtId="0" fontId="5" fillId="0" borderId="78" xfId="1" applyFont="1" applyBorder="1" applyAlignment="1" applyProtection="1">
      <alignment horizontal="center" vertical="center" wrapText="1"/>
    </xf>
    <xf numFmtId="0" fontId="5" fillId="0" borderId="66" xfId="1" applyFont="1" applyBorder="1" applyAlignment="1" applyProtection="1">
      <alignment horizontal="center" vertical="center" wrapText="1"/>
    </xf>
    <xf numFmtId="0" fontId="5" fillId="0" borderId="70" xfId="1" applyFont="1" applyBorder="1" applyAlignment="1" applyProtection="1">
      <alignment horizontal="center" vertical="center"/>
    </xf>
    <xf numFmtId="0" fontId="5" fillId="0" borderId="72" xfId="1" applyFont="1" applyBorder="1" applyAlignment="1" applyProtection="1">
      <alignment horizontal="center" vertical="center"/>
    </xf>
    <xf numFmtId="0" fontId="5" fillId="0" borderId="58" xfId="1" applyFont="1" applyBorder="1" applyAlignment="1" applyProtection="1">
      <alignment horizontal="center" vertical="center"/>
    </xf>
    <xf numFmtId="0" fontId="27" fillId="0" borderId="0" xfId="1" applyFont="1" applyBorder="1" applyAlignment="1" applyProtection="1">
      <alignment horizontal="center" vertical="center" wrapText="1"/>
    </xf>
    <xf numFmtId="0" fontId="42" fillId="0" borderId="44" xfId="1" applyFont="1" applyBorder="1" applyAlignment="1" applyProtection="1">
      <alignment horizontal="left" vertical="center" wrapText="1"/>
    </xf>
    <xf numFmtId="0" fontId="27" fillId="0" borderId="68" xfId="1" applyFont="1" applyBorder="1" applyAlignment="1" applyProtection="1">
      <alignment horizontal="left" vertical="center" wrapText="1"/>
    </xf>
    <xf numFmtId="0" fontId="27" fillId="0" borderId="49" xfId="1" applyFont="1" applyBorder="1" applyAlignment="1" applyProtection="1">
      <alignment horizontal="left" vertical="center" wrapText="1"/>
    </xf>
    <xf numFmtId="0" fontId="27" fillId="0" borderId="46" xfId="1" applyFont="1" applyBorder="1" applyAlignment="1" applyProtection="1">
      <alignment horizontal="left" vertical="center" wrapText="1"/>
    </xf>
    <xf numFmtId="0" fontId="27" fillId="0" borderId="47" xfId="1" applyFont="1" applyBorder="1" applyAlignment="1" applyProtection="1">
      <alignment horizontal="left" vertical="center" wrapText="1"/>
    </xf>
    <xf numFmtId="0" fontId="27" fillId="0" borderId="52" xfId="1" applyFont="1" applyBorder="1" applyAlignment="1" applyProtection="1">
      <alignment horizontal="left" vertical="center" wrapText="1"/>
    </xf>
    <xf numFmtId="0" fontId="23" fillId="0" borderId="54" xfId="1" applyFont="1" applyBorder="1" applyAlignment="1" applyProtection="1">
      <alignment horizontal="left" vertical="center"/>
    </xf>
    <xf numFmtId="0" fontId="23" fillId="0" borderId="0" xfId="1" applyFont="1" applyBorder="1" applyAlignment="1" applyProtection="1">
      <alignment horizontal="left" vertical="center"/>
    </xf>
    <xf numFmtId="0" fontId="23" fillId="0" borderId="74" xfId="1" applyFont="1" applyBorder="1" applyAlignment="1" applyProtection="1">
      <alignment horizontal="left" vertical="center"/>
    </xf>
    <xf numFmtId="0" fontId="24" fillId="5" borderId="33" xfId="1" applyFont="1" applyFill="1" applyBorder="1" applyAlignment="1" applyProtection="1">
      <alignment horizontal="center" vertical="center"/>
    </xf>
    <xf numFmtId="0" fontId="24" fillId="5" borderId="34" xfId="1" applyFont="1" applyFill="1" applyBorder="1" applyAlignment="1" applyProtection="1">
      <alignment horizontal="center" vertical="center"/>
    </xf>
    <xf numFmtId="0" fontId="24" fillId="5" borderId="35" xfId="1" applyFont="1" applyFill="1" applyBorder="1" applyAlignment="1" applyProtection="1">
      <alignment horizontal="center" vertical="center"/>
    </xf>
    <xf numFmtId="0" fontId="31" fillId="0" borderId="54" xfId="1" applyFont="1" applyBorder="1" applyAlignment="1" applyProtection="1">
      <alignment horizontal="left" vertical="center" wrapText="1"/>
    </xf>
    <xf numFmtId="0" fontId="31" fillId="0" borderId="0" xfId="1" applyFont="1" applyBorder="1" applyAlignment="1" applyProtection="1">
      <alignment horizontal="left" vertical="center" wrapText="1"/>
    </xf>
    <xf numFmtId="0" fontId="31" fillId="0" borderId="74" xfId="1" applyFont="1" applyBorder="1" applyAlignment="1" applyProtection="1">
      <alignment horizontal="left" vertical="center" wrapText="1"/>
    </xf>
    <xf numFmtId="14" fontId="5" fillId="0" borderId="67" xfId="1" applyNumberFormat="1" applyFont="1" applyBorder="1" applyAlignment="1" applyProtection="1"/>
    <xf numFmtId="0" fontId="5" fillId="0" borderId="72" xfId="1" applyFont="1" applyBorder="1" applyAlignment="1" applyProtection="1"/>
    <xf numFmtId="0" fontId="5" fillId="0" borderId="82" xfId="1" applyFont="1" applyBorder="1" applyAlignment="1" applyProtection="1"/>
    <xf numFmtId="0" fontId="5" fillId="0" borderId="58" xfId="1" applyFont="1" applyBorder="1" applyAlignment="1" applyProtection="1"/>
    <xf numFmtId="0" fontId="4" fillId="0" borderId="58" xfId="1" applyFont="1" applyBorder="1" applyAlignment="1" applyProtection="1"/>
    <xf numFmtId="0" fontId="2" fillId="0" borderId="75" xfId="1" applyFont="1" applyBorder="1" applyAlignment="1">
      <alignment horizontal="center" vertical="center" wrapText="1"/>
    </xf>
    <xf numFmtId="0" fontId="3" fillId="0" borderId="75" xfId="1" applyFont="1" applyBorder="1" applyAlignment="1">
      <alignment horizontal="center" vertical="center" wrapText="1"/>
    </xf>
    <xf numFmtId="0" fontId="36" fillId="0" borderId="0" xfId="1" applyFont="1" applyAlignment="1">
      <alignment horizontal="left" vertical="center" wrapText="1"/>
    </xf>
    <xf numFmtId="0" fontId="50" fillId="0" borderId="54" xfId="1" applyFont="1" applyBorder="1" applyAlignment="1">
      <alignment horizontal="left" vertical="center" wrapText="1"/>
    </xf>
    <xf numFmtId="0" fontId="50" fillId="0" borderId="0" xfId="1" applyFont="1" applyBorder="1" applyAlignment="1">
      <alignment horizontal="left" vertical="center" wrapText="1"/>
    </xf>
    <xf numFmtId="0" fontId="50" fillId="0" borderId="74" xfId="1" applyFont="1" applyBorder="1" applyAlignment="1">
      <alignment horizontal="left" vertical="center" wrapText="1"/>
    </xf>
    <xf numFmtId="0" fontId="3" fillId="0" borderId="54" xfId="1" applyFont="1" applyBorder="1" applyAlignment="1">
      <alignment horizontal="left" vertical="center" wrapText="1"/>
    </xf>
    <xf numFmtId="0" fontId="3" fillId="0" borderId="0" xfId="1" applyFont="1" applyBorder="1" applyAlignment="1">
      <alignment horizontal="left" vertical="center" wrapText="1"/>
    </xf>
    <xf numFmtId="0" fontId="3" fillId="0" borderId="74" xfId="1" applyFont="1" applyBorder="1" applyAlignment="1">
      <alignment horizontal="left" vertical="center" wrapText="1"/>
    </xf>
    <xf numFmtId="0" fontId="50" fillId="0" borderId="75" xfId="1" applyFont="1" applyBorder="1" applyAlignment="1">
      <alignment horizontal="left" vertical="center" wrapText="1"/>
    </xf>
    <xf numFmtId="0" fontId="50" fillId="0" borderId="81" xfId="1" applyFont="1" applyBorder="1" applyAlignment="1">
      <alignment horizontal="left" vertical="center" wrapText="1"/>
    </xf>
    <xf numFmtId="0" fontId="2" fillId="0" borderId="75" xfId="1" applyFont="1" applyBorder="1" applyAlignment="1">
      <alignment horizontal="left" vertical="center" wrapText="1"/>
    </xf>
    <xf numFmtId="0" fontId="3" fillId="0" borderId="75" xfId="1" applyFont="1" applyBorder="1" applyAlignment="1">
      <alignment horizontal="left" vertical="center" wrapText="1"/>
    </xf>
    <xf numFmtId="0" fontId="3" fillId="0" borderId="33" xfId="1" applyFont="1" applyBorder="1" applyAlignment="1">
      <alignment horizontal="center" vertical="center" wrapText="1"/>
    </xf>
    <xf numFmtId="0" fontId="36" fillId="0" borderId="0" xfId="1" applyFont="1" applyAlignment="1">
      <alignment vertical="center" wrapText="1"/>
    </xf>
    <xf numFmtId="0" fontId="24" fillId="0" borderId="75" xfId="1" applyFont="1" applyBorder="1" applyAlignment="1">
      <alignment horizontal="center" vertical="center" wrapText="1"/>
    </xf>
    <xf numFmtId="0" fontId="36" fillId="0" borderId="0" xfId="1" applyFont="1" applyAlignment="1">
      <alignment horizontal="left" vertical="center"/>
    </xf>
    <xf numFmtId="0" fontId="3" fillId="0" borderId="0" xfId="1" applyFont="1" applyAlignment="1">
      <alignment horizontal="left" vertical="center" wrapText="1"/>
    </xf>
    <xf numFmtId="0" fontId="3" fillId="0" borderId="0" xfId="1" applyFont="1" applyAlignment="1">
      <alignment horizontal="left" vertical="center"/>
    </xf>
    <xf numFmtId="0" fontId="39" fillId="0" borderId="0" xfId="1" applyFont="1" applyAlignment="1">
      <alignment horizontal="left" vertical="center" wrapText="1"/>
    </xf>
    <xf numFmtId="0" fontId="46" fillId="0" borderId="0" xfId="1" applyFont="1" applyAlignment="1">
      <alignment horizontal="center" vertical="center"/>
    </xf>
    <xf numFmtId="0" fontId="44" fillId="2" borderId="84" xfId="0" applyFont="1" applyFill="1" applyBorder="1" applyAlignment="1">
      <alignment horizontal="center" vertical="top" wrapText="1"/>
    </xf>
    <xf numFmtId="0" fontId="44" fillId="2" borderId="0" xfId="0" applyFont="1" applyFill="1" applyBorder="1" applyAlignment="1">
      <alignment horizontal="center" vertical="top" wrapText="1"/>
    </xf>
    <xf numFmtId="0" fontId="44" fillId="2" borderId="85" xfId="0" applyFont="1" applyFill="1" applyBorder="1" applyAlignment="1">
      <alignment horizontal="center" vertical="top"/>
    </xf>
    <xf numFmtId="0" fontId="45" fillId="2" borderId="84" xfId="0" applyFont="1" applyFill="1" applyBorder="1" applyAlignment="1">
      <alignment horizontal="center" vertical="top" wrapText="1"/>
    </xf>
    <xf numFmtId="0" fontId="45" fillId="2" borderId="0" xfId="0" applyFont="1" applyFill="1" applyBorder="1" applyAlignment="1">
      <alignment horizontal="center" vertical="top" wrapText="1"/>
    </xf>
    <xf numFmtId="0" fontId="45" fillId="2" borderId="85" xfId="0" applyFont="1" applyFill="1" applyBorder="1" applyAlignment="1">
      <alignment horizontal="center" vertical="top" wrapText="1"/>
    </xf>
    <xf numFmtId="14" fontId="36" fillId="0" borderId="0" xfId="1" applyNumberFormat="1" applyFont="1" applyAlignment="1">
      <alignment horizontal="left" vertical="center"/>
    </xf>
    <xf numFmtId="0" fontId="36" fillId="0" borderId="0" xfId="1" applyFont="1" applyAlignment="1">
      <alignment horizontal="center" vertical="center"/>
    </xf>
    <xf numFmtId="0" fontId="40" fillId="0" borderId="0" xfId="1" applyFont="1" applyAlignment="1">
      <alignment horizontal="center" vertical="center"/>
    </xf>
    <xf numFmtId="0" fontId="50" fillId="0" borderId="79" xfId="1" applyFont="1" applyBorder="1" applyAlignment="1">
      <alignment horizontal="left" vertical="center" wrapText="1"/>
    </xf>
    <xf numFmtId="0" fontId="50" fillId="0" borderId="33" xfId="1" applyFont="1" applyBorder="1" applyAlignment="1">
      <alignment horizontal="left" vertical="center" wrapText="1"/>
    </xf>
    <xf numFmtId="0" fontId="50" fillId="0" borderId="34" xfId="1" applyFont="1" applyBorder="1" applyAlignment="1">
      <alignment horizontal="left" vertical="center" wrapText="1"/>
    </xf>
    <xf numFmtId="0" fontId="50" fillId="0" borderId="35" xfId="1" applyFont="1" applyBorder="1" applyAlignment="1">
      <alignment horizontal="left" vertical="center" wrapText="1"/>
    </xf>
    <xf numFmtId="0" fontId="2" fillId="0" borderId="0" xfId="1" applyFont="1" applyBorder="1" applyAlignment="1">
      <alignment vertical="top" wrapText="1"/>
    </xf>
    <xf numFmtId="0" fontId="3" fillId="0" borderId="0" xfId="1" applyFont="1" applyBorder="1" applyAlignment="1">
      <alignment vertical="top" wrapText="1"/>
    </xf>
    <xf numFmtId="0" fontId="27" fillId="0" borderId="33" xfId="1" applyFont="1" applyBorder="1" applyAlignment="1">
      <alignment horizontal="center" vertical="center" wrapText="1"/>
    </xf>
    <xf numFmtId="0" fontId="27" fillId="0" borderId="35" xfId="1" applyFont="1" applyBorder="1" applyAlignment="1">
      <alignment horizontal="center" vertical="center" wrapText="1"/>
    </xf>
    <xf numFmtId="0" fontId="27" fillId="0" borderId="0" xfId="1" applyFont="1" applyBorder="1" applyAlignment="1">
      <alignment vertical="top" wrapText="1"/>
    </xf>
    <xf numFmtId="0" fontId="3" fillId="0" borderId="59" xfId="1" applyFont="1" applyBorder="1" applyAlignment="1">
      <alignment horizontal="left" vertical="center" wrapText="1"/>
    </xf>
    <xf numFmtId="0" fontId="3" fillId="0" borderId="32" xfId="1" applyFont="1" applyBorder="1" applyAlignment="1">
      <alignment horizontal="left" vertical="center" wrapText="1"/>
    </xf>
    <xf numFmtId="0" fontId="3" fillId="0" borderId="61" xfId="1" applyFont="1" applyBorder="1" applyAlignment="1">
      <alignment horizontal="left" vertical="center" wrapText="1"/>
    </xf>
    <xf numFmtId="0" fontId="50" fillId="0" borderId="80" xfId="1" applyFont="1" applyBorder="1" applyAlignment="1">
      <alignment horizontal="left" vertical="center" wrapText="1"/>
    </xf>
    <xf numFmtId="0" fontId="48" fillId="2" borderId="0" xfId="0" applyFont="1" applyFill="1" applyBorder="1" applyAlignment="1">
      <alignment horizontal="center" vertical="top"/>
    </xf>
    <xf numFmtId="2" fontId="0" fillId="2" borderId="0" xfId="0" applyNumberFormat="1" applyFill="1" applyBorder="1" applyAlignment="1">
      <alignment horizontal="center" vertical="top"/>
    </xf>
    <xf numFmtId="2" fontId="0" fillId="2" borderId="25" xfId="0" applyNumberFormat="1" applyFill="1" applyBorder="1" applyAlignment="1">
      <alignment horizontal="center" vertical="top"/>
    </xf>
    <xf numFmtId="2" fontId="17" fillId="2" borderId="0" xfId="0" applyNumberFormat="1" applyFont="1" applyFill="1" applyBorder="1" applyAlignment="1">
      <alignment horizontal="center" vertical="top"/>
    </xf>
  </cellXfs>
  <cellStyles count="5">
    <cellStyle name="Milliers" xfId="3" builtinId="3"/>
    <cellStyle name="Monétaire" xfId="4" builtinId="4"/>
    <cellStyle name="Monétaire 2" xfId="2"/>
    <cellStyle name="Normal" xfId="0" builtinId="0"/>
    <cellStyle name="Normal 2" xfId="1"/>
  </cellStyles>
  <dxfs count="0"/>
  <tableStyles count="0" defaultTableStyle="TableStyleMedium9" defaultPivotStyle="PivotStyleLight16"/>
  <colors>
    <mruColors>
      <color rgb="FFAFFFFF"/>
      <color rgb="FF4F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41</xdr:row>
      <xdr:rowOff>352425</xdr:rowOff>
    </xdr:from>
    <xdr:to>
      <xdr:col>6</xdr:col>
      <xdr:colOff>36909</xdr:colOff>
      <xdr:row>45</xdr:row>
      <xdr:rowOff>123825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8667750"/>
          <a:ext cx="2399109"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28575</xdr:colOff>
      <xdr:row>29</xdr:row>
      <xdr:rowOff>28575</xdr:rowOff>
    </xdr:from>
    <xdr:to>
      <xdr:col>17</xdr:col>
      <xdr:colOff>676275</xdr:colOff>
      <xdr:row>31</xdr:row>
      <xdr:rowOff>218460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1175" y="7524750"/>
          <a:ext cx="2581275" cy="6661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663436</xdr:colOff>
      <xdr:row>38</xdr:row>
      <xdr:rowOff>75787</xdr:rowOff>
    </xdr:from>
    <xdr:to>
      <xdr:col>7</xdr:col>
      <xdr:colOff>195106</xdr:colOff>
      <xdr:row>42</xdr:row>
      <xdr:rowOff>43485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25197" y="5219287"/>
          <a:ext cx="2389170" cy="63030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2:P166"/>
  <sheetViews>
    <sheetView showGridLines="0" showRowColHeaders="0" tabSelected="1" topLeftCell="A8" zoomScaleNormal="100" workbookViewId="0">
      <selection activeCell="C8" sqref="C8"/>
    </sheetView>
  </sheetViews>
  <sheetFormatPr baseColWidth="10" defaultColWidth="9.33203125" defaultRowHeight="12.75" x14ac:dyDescent="0.2"/>
  <cols>
    <col min="1" max="1" width="4.83203125" style="1" customWidth="1"/>
    <col min="2" max="2" width="24.83203125" style="1" customWidth="1"/>
    <col min="3" max="3" width="24" style="1" customWidth="1"/>
    <col min="4" max="4" width="10.83203125" style="1" customWidth="1"/>
    <col min="5" max="5" width="27" style="1" customWidth="1"/>
    <col min="6" max="6" width="29.1640625" style="1" customWidth="1"/>
    <col min="7" max="7" width="5.5" style="1" customWidth="1"/>
    <col min="8" max="8" width="4.33203125" style="1" customWidth="1"/>
    <col min="9" max="9" width="3.33203125" style="1" customWidth="1"/>
    <col min="10" max="10" width="3.33203125" style="93" hidden="1" customWidth="1"/>
    <col min="11" max="11" width="6.6640625" style="93" hidden="1" customWidth="1"/>
    <col min="12" max="12" width="14.33203125" style="93" hidden="1" customWidth="1"/>
    <col min="13" max="13" width="10.33203125" style="93" hidden="1" customWidth="1"/>
    <col min="14" max="14" width="9.33203125" style="93" hidden="1" customWidth="1"/>
    <col min="15" max="15" width="11.83203125" style="93" hidden="1" customWidth="1"/>
    <col min="16" max="16" width="9.33203125" style="93" hidden="1" customWidth="1"/>
    <col min="17" max="16384" width="9.33203125" style="1"/>
  </cols>
  <sheetData>
    <row r="2" spans="2:15" ht="18.75" x14ac:dyDescent="0.2">
      <c r="B2" s="190" t="s">
        <v>148</v>
      </c>
      <c r="C2" s="191"/>
      <c r="D2" s="191"/>
      <c r="E2" s="191"/>
      <c r="F2" s="191"/>
      <c r="G2" s="191"/>
    </row>
    <row r="4" spans="2:15" ht="15" x14ac:dyDescent="0.2">
      <c r="B4" s="1" t="s">
        <v>2</v>
      </c>
    </row>
    <row r="5" spans="2:15" x14ac:dyDescent="0.2">
      <c r="D5" s="6" t="s">
        <v>270</v>
      </c>
      <c r="E5" s="80" t="str">
        <f>"OFPRA"&amp; TEXT(E132,"aaaammjj")&amp;LEFT(E16,10)</f>
        <v>OFPRA19000100…………………………</v>
      </c>
    </row>
    <row r="7" spans="2:15" x14ac:dyDescent="0.2">
      <c r="B7" s="199" t="s">
        <v>3</v>
      </c>
      <c r="C7" s="197"/>
      <c r="D7" s="141"/>
      <c r="E7" s="196" t="s">
        <v>22</v>
      </c>
      <c r="F7" s="197"/>
      <c r="G7" s="198"/>
    </row>
    <row r="8" spans="2:15" x14ac:dyDescent="0.2">
      <c r="B8" s="7" t="s">
        <v>38</v>
      </c>
      <c r="C8" s="140" t="s">
        <v>21</v>
      </c>
      <c r="D8" s="2"/>
      <c r="E8" s="6" t="s">
        <v>293</v>
      </c>
      <c r="F8" s="132" t="s">
        <v>39</v>
      </c>
      <c r="G8" s="2"/>
      <c r="O8" s="104"/>
    </row>
    <row r="9" spans="2:15" x14ac:dyDescent="0.2">
      <c r="B9" s="7" t="s">
        <v>0</v>
      </c>
      <c r="C9" s="132" t="s">
        <v>39</v>
      </c>
      <c r="D9" s="2"/>
      <c r="E9" s="6" t="s">
        <v>24</v>
      </c>
      <c r="F9" s="132" t="s">
        <v>294</v>
      </c>
      <c r="G9" s="2"/>
    </row>
    <row r="10" spans="2:15" x14ac:dyDescent="0.2">
      <c r="B10" s="7" t="s">
        <v>1</v>
      </c>
      <c r="C10" s="132" t="s">
        <v>39</v>
      </c>
      <c r="D10" s="2"/>
      <c r="E10" s="6" t="s">
        <v>295</v>
      </c>
      <c r="F10" s="132" t="s">
        <v>39</v>
      </c>
      <c r="G10" s="2"/>
    </row>
    <row r="11" spans="2:15" x14ac:dyDescent="0.2">
      <c r="B11" s="8" t="s">
        <v>23</v>
      </c>
      <c r="C11" s="139" t="s">
        <v>39</v>
      </c>
      <c r="D11" s="3"/>
      <c r="E11" s="19" t="s">
        <v>296</v>
      </c>
      <c r="F11" s="139" t="s">
        <v>39</v>
      </c>
      <c r="G11" s="3"/>
    </row>
    <row r="14" spans="2:15" x14ac:dyDescent="0.2">
      <c r="B14" s="200" t="s">
        <v>289</v>
      </c>
      <c r="C14" s="198"/>
    </row>
    <row r="15" spans="2:15" x14ac:dyDescent="0.2">
      <c r="B15" s="142" t="s">
        <v>40</v>
      </c>
      <c r="C15" s="133" t="str">
        <f>IF(B15="Autres:","……………………..","")</f>
        <v/>
      </c>
      <c r="D15" s="11"/>
      <c r="E15" s="62" t="s">
        <v>154</v>
      </c>
      <c r="F15" s="82" t="s">
        <v>155</v>
      </c>
      <c r="G15" s="12"/>
    </row>
    <row r="16" spans="2:15" x14ac:dyDescent="0.2">
      <c r="B16" s="13" t="s">
        <v>4</v>
      </c>
      <c r="E16" s="195" t="s">
        <v>134</v>
      </c>
      <c r="F16" s="195"/>
      <c r="G16" s="14"/>
    </row>
    <row r="17" spans="2:7" x14ac:dyDescent="0.2">
      <c r="B17" s="29"/>
      <c r="D17" s="52" t="s">
        <v>130</v>
      </c>
      <c r="E17" s="195" t="s">
        <v>135</v>
      </c>
      <c r="F17" s="195"/>
      <c r="G17" s="14"/>
    </row>
    <row r="18" spans="2:7" x14ac:dyDescent="0.2">
      <c r="B18" s="13" t="s">
        <v>5</v>
      </c>
      <c r="C18" s="195" t="s">
        <v>136</v>
      </c>
      <c r="D18" s="195"/>
      <c r="E18" s="53" t="s">
        <v>131</v>
      </c>
      <c r="F18" s="81" t="s">
        <v>138</v>
      </c>
      <c r="G18" s="14"/>
    </row>
    <row r="19" spans="2:7" x14ac:dyDescent="0.2">
      <c r="B19" s="55" t="s">
        <v>132</v>
      </c>
      <c r="C19" s="85" t="s">
        <v>137</v>
      </c>
      <c r="D19" s="16"/>
      <c r="E19" s="54" t="s">
        <v>133</v>
      </c>
      <c r="F19" s="85" t="s">
        <v>139</v>
      </c>
      <c r="G19" s="17"/>
    </row>
    <row r="21" spans="2:7" x14ac:dyDescent="0.2">
      <c r="B21" s="122" t="s">
        <v>15</v>
      </c>
      <c r="C21" s="123"/>
      <c r="D21" s="124"/>
      <c r="E21" s="125" t="s">
        <v>25</v>
      </c>
      <c r="F21" s="125" t="s">
        <v>291</v>
      </c>
      <c r="G21" s="126"/>
    </row>
    <row r="22" spans="2:7" x14ac:dyDescent="0.2">
      <c r="B22" s="45" t="s">
        <v>16</v>
      </c>
      <c r="C22" s="119"/>
      <c r="D22" s="31"/>
      <c r="E22" s="135" t="str">
        <f>IF(F15="OUI",E16,"....................................................")</f>
        <v>……………………………………………………………………..</v>
      </c>
      <c r="F22" s="135" t="s">
        <v>34</v>
      </c>
      <c r="G22" s="127"/>
    </row>
    <row r="23" spans="2:7" x14ac:dyDescent="0.2">
      <c r="B23" s="45" t="s">
        <v>17</v>
      </c>
      <c r="C23" s="119"/>
      <c r="D23" s="31"/>
      <c r="E23" s="135" t="s">
        <v>34</v>
      </c>
      <c r="F23" s="135" t="s">
        <v>34</v>
      </c>
      <c r="G23" s="127"/>
    </row>
    <row r="24" spans="2:7" x14ac:dyDescent="0.2">
      <c r="B24" s="45" t="s">
        <v>18</v>
      </c>
      <c r="C24" s="119"/>
      <c r="D24" s="31"/>
      <c r="E24" s="135" t="str">
        <f>IF(F15="OUI",C18,"....................................................")</f>
        <v>………………………………………….</v>
      </c>
      <c r="F24" s="135" t="s">
        <v>34</v>
      </c>
      <c r="G24" s="127"/>
    </row>
    <row r="25" spans="2:7" x14ac:dyDescent="0.2">
      <c r="B25" s="45" t="s">
        <v>19</v>
      </c>
      <c r="C25" s="119"/>
      <c r="D25" s="31"/>
      <c r="E25" s="135" t="str">
        <f>IF(F15="OUI",F18&amp;" "&amp;C19,"....................................................")</f>
        <v>………. ……………………………</v>
      </c>
      <c r="F25" s="135" t="s">
        <v>34</v>
      </c>
      <c r="G25" s="127"/>
    </row>
    <row r="26" spans="2:7" x14ac:dyDescent="0.2">
      <c r="B26" s="45" t="s">
        <v>26</v>
      </c>
      <c r="C26" s="119"/>
      <c r="D26" s="31"/>
      <c r="E26" s="135" t="s">
        <v>34</v>
      </c>
      <c r="F26" s="135" t="s">
        <v>34</v>
      </c>
      <c r="G26" s="127"/>
    </row>
    <row r="27" spans="2:7" x14ac:dyDescent="0.2">
      <c r="B27" s="43" t="s">
        <v>7</v>
      </c>
      <c r="C27" s="119"/>
      <c r="D27" s="31"/>
      <c r="E27" s="135" t="s">
        <v>34</v>
      </c>
      <c r="F27" s="135" t="s">
        <v>34</v>
      </c>
      <c r="G27" s="127"/>
    </row>
    <row r="28" spans="2:7" x14ac:dyDescent="0.2">
      <c r="B28" s="43" t="s">
        <v>8</v>
      </c>
      <c r="C28" s="119"/>
      <c r="D28" s="31"/>
      <c r="E28" s="135" t="s">
        <v>34</v>
      </c>
      <c r="F28" s="135" t="s">
        <v>34</v>
      </c>
      <c r="G28" s="127"/>
    </row>
    <row r="29" spans="2:7" x14ac:dyDescent="0.2">
      <c r="B29" s="45" t="s">
        <v>287</v>
      </c>
      <c r="C29" s="119"/>
      <c r="D29" s="31"/>
      <c r="E29" s="135" t="s">
        <v>34</v>
      </c>
      <c r="F29" s="135" t="s">
        <v>34</v>
      </c>
      <c r="G29" s="127"/>
    </row>
    <row r="30" spans="2:7" x14ac:dyDescent="0.2">
      <c r="B30" s="45" t="s">
        <v>288</v>
      </c>
      <c r="C30" s="119"/>
      <c r="D30" s="31"/>
      <c r="E30" s="135" t="s">
        <v>34</v>
      </c>
      <c r="F30" s="135" t="s">
        <v>34</v>
      </c>
      <c r="G30" s="127"/>
    </row>
    <row r="31" spans="2:7" hidden="1" x14ac:dyDescent="0.2">
      <c r="B31" s="43" t="s">
        <v>9</v>
      </c>
      <c r="C31" s="119"/>
      <c r="D31" s="31"/>
      <c r="E31" s="82" t="s">
        <v>34</v>
      </c>
      <c r="F31" s="82" t="s">
        <v>34</v>
      </c>
      <c r="G31" s="127"/>
    </row>
    <row r="32" spans="2:7" x14ac:dyDescent="0.2">
      <c r="B32" s="192" t="s">
        <v>127</v>
      </c>
      <c r="C32" s="193"/>
      <c r="D32" s="194"/>
      <c r="E32" s="83" t="s">
        <v>20</v>
      </c>
      <c r="F32" s="83" t="s">
        <v>20</v>
      </c>
      <c r="G32" s="127"/>
    </row>
    <row r="33" spans="2:7" x14ac:dyDescent="0.2">
      <c r="B33" s="51" t="s">
        <v>128</v>
      </c>
      <c r="C33" s="119"/>
      <c r="D33" s="31"/>
      <c r="E33" s="135" t="str">
        <f>IF(E32="Non"," ","....................................................")</f>
        <v xml:space="preserve"> </v>
      </c>
      <c r="F33" s="135" t="str">
        <f>IF(F32="Non"," ","....................................................")</f>
        <v xml:space="preserve"> </v>
      </c>
      <c r="G33" s="127"/>
    </row>
    <row r="34" spans="2:7" x14ac:dyDescent="0.2">
      <c r="B34" s="45" t="s">
        <v>30</v>
      </c>
      <c r="C34" s="119"/>
      <c r="D34" s="31"/>
      <c r="E34" s="84" t="s">
        <v>20</v>
      </c>
      <c r="F34" s="84" t="s">
        <v>20</v>
      </c>
      <c r="G34" s="127"/>
    </row>
    <row r="35" spans="2:7" x14ac:dyDescent="0.2">
      <c r="B35" s="45" t="s">
        <v>109</v>
      </c>
      <c r="C35" s="119"/>
      <c r="D35" s="31"/>
      <c r="E35" s="82" t="s">
        <v>34</v>
      </c>
      <c r="F35" s="82" t="s">
        <v>34</v>
      </c>
      <c r="G35" s="127"/>
    </row>
    <row r="36" spans="2:7" x14ac:dyDescent="0.2">
      <c r="B36" s="43" t="s">
        <v>10</v>
      </c>
      <c r="C36" s="119"/>
      <c r="D36" s="31"/>
      <c r="E36" s="82" t="s">
        <v>34</v>
      </c>
      <c r="F36" s="82" t="s">
        <v>34</v>
      </c>
      <c r="G36" s="127"/>
    </row>
    <row r="37" spans="2:7" x14ac:dyDescent="0.2">
      <c r="B37" s="49" t="s">
        <v>110</v>
      </c>
      <c r="C37" s="119"/>
      <c r="D37" s="31"/>
      <c r="E37" s="82" t="s">
        <v>34</v>
      </c>
      <c r="F37" s="82" t="s">
        <v>34</v>
      </c>
      <c r="G37" s="127"/>
    </row>
    <row r="38" spans="2:7" x14ac:dyDescent="0.2">
      <c r="B38" s="43" t="s">
        <v>11</v>
      </c>
      <c r="C38" s="119"/>
      <c r="D38" s="31"/>
      <c r="E38" s="82" t="s">
        <v>34</v>
      </c>
      <c r="F38" s="82" t="s">
        <v>34</v>
      </c>
      <c r="G38" s="127"/>
    </row>
    <row r="39" spans="2:7" x14ac:dyDescent="0.2">
      <c r="B39" s="43"/>
      <c r="C39" s="119"/>
      <c r="D39" s="31"/>
      <c r="E39" s="82" t="s">
        <v>34</v>
      </c>
      <c r="F39" s="82" t="s">
        <v>34</v>
      </c>
      <c r="G39" s="127"/>
    </row>
    <row r="40" spans="2:7" x14ac:dyDescent="0.2">
      <c r="B40" s="43" t="s">
        <v>12</v>
      </c>
      <c r="C40" s="119"/>
      <c r="D40" s="31"/>
      <c r="E40" s="82"/>
      <c r="F40" s="82"/>
      <c r="G40" s="127"/>
    </row>
    <row r="41" spans="2:7" ht="36" customHeight="1" x14ac:dyDescent="0.2">
      <c r="B41" s="192" t="s">
        <v>28</v>
      </c>
      <c r="C41" s="201"/>
      <c r="D41" s="31"/>
      <c r="E41" s="84" t="s">
        <v>20</v>
      </c>
      <c r="F41" s="84" t="s">
        <v>20</v>
      </c>
      <c r="G41" s="127"/>
    </row>
    <row r="42" spans="2:7" x14ac:dyDescent="0.2">
      <c r="B42" s="45" t="s">
        <v>29</v>
      </c>
      <c r="C42" s="119"/>
      <c r="D42" s="31"/>
      <c r="E42" s="84" t="s">
        <v>20</v>
      </c>
      <c r="F42" s="84" t="s">
        <v>20</v>
      </c>
      <c r="G42" s="127"/>
    </row>
    <row r="43" spans="2:7" ht="30" customHeight="1" x14ac:dyDescent="0.2">
      <c r="B43" s="45" t="s">
        <v>111</v>
      </c>
      <c r="C43" s="119"/>
      <c r="D43" s="31"/>
      <c r="E43" s="135" t="str">
        <f>IF(E42="Non"," ","....................................................")</f>
        <v xml:space="preserve"> </v>
      </c>
      <c r="F43" s="135" t="str">
        <f>IF(F42="Non"," ","....................................................")</f>
        <v xml:space="preserve"> </v>
      </c>
      <c r="G43" s="127"/>
    </row>
    <row r="44" spans="2:7" x14ac:dyDescent="0.2">
      <c r="B44" s="45" t="s">
        <v>262</v>
      </c>
      <c r="C44" s="119"/>
      <c r="D44" s="31"/>
      <c r="E44" s="84" t="s">
        <v>20</v>
      </c>
      <c r="F44" s="84" t="s">
        <v>20</v>
      </c>
      <c r="G44" s="127"/>
    </row>
    <row r="45" spans="2:7" ht="29.25" customHeight="1" x14ac:dyDescent="0.2">
      <c r="B45" s="45" t="s">
        <v>112</v>
      </c>
      <c r="C45" s="119"/>
      <c r="D45" s="31"/>
      <c r="E45" s="82" t="str">
        <f>IF(E44="Non"," ","....................................................")</f>
        <v xml:space="preserve"> </v>
      </c>
      <c r="F45" s="135" t="str">
        <f>IF(F44="Non"," ","....................................................")</f>
        <v xml:space="preserve"> </v>
      </c>
      <c r="G45" s="127"/>
    </row>
    <row r="46" spans="2:7" x14ac:dyDescent="0.2">
      <c r="B46" s="45" t="s">
        <v>31</v>
      </c>
      <c r="C46" s="119"/>
      <c r="D46" s="31"/>
      <c r="E46" s="84" t="s">
        <v>20</v>
      </c>
      <c r="F46" s="84" t="s">
        <v>20</v>
      </c>
      <c r="G46" s="127"/>
    </row>
    <row r="47" spans="2:7" x14ac:dyDescent="0.2">
      <c r="B47" s="45" t="s">
        <v>113</v>
      </c>
      <c r="C47" s="119"/>
      <c r="D47" s="31"/>
      <c r="E47" s="82" t="str">
        <f>IF(E46="Non"," ","....................................................")</f>
        <v xml:space="preserve"> </v>
      </c>
      <c r="F47" s="82" t="str">
        <f>IF(F46="Non"," ","....................................................")</f>
        <v xml:space="preserve"> </v>
      </c>
      <c r="G47" s="127"/>
    </row>
    <row r="48" spans="2:7" x14ac:dyDescent="0.2">
      <c r="B48" s="43" t="s">
        <v>13</v>
      </c>
      <c r="C48" s="119"/>
      <c r="D48" s="31"/>
      <c r="E48" s="135"/>
      <c r="F48" s="135"/>
      <c r="G48" s="127"/>
    </row>
    <row r="49" spans="2:7" x14ac:dyDescent="0.2">
      <c r="B49" s="45" t="s">
        <v>263</v>
      </c>
      <c r="C49" s="119"/>
      <c r="D49" s="31"/>
      <c r="E49" s="84" t="s">
        <v>20</v>
      </c>
      <c r="F49" s="84" t="s">
        <v>20</v>
      </c>
      <c r="G49" s="127"/>
    </row>
    <row r="50" spans="2:7" x14ac:dyDescent="0.2">
      <c r="B50" s="45" t="s">
        <v>35</v>
      </c>
      <c r="C50" s="119"/>
      <c r="D50" s="31"/>
      <c r="E50" s="135" t="str">
        <f>IF(E49="Non"," ","....................................................")</f>
        <v xml:space="preserve"> </v>
      </c>
      <c r="F50" s="135" t="str">
        <f>IF(F49="Non"," ","....................................................")</f>
        <v xml:space="preserve"> </v>
      </c>
      <c r="G50" s="127"/>
    </row>
    <row r="51" spans="2:7" x14ac:dyDescent="0.2">
      <c r="B51" s="45" t="s">
        <v>36</v>
      </c>
      <c r="C51" s="119"/>
      <c r="D51" s="31"/>
      <c r="E51" s="84" t="s">
        <v>20</v>
      </c>
      <c r="F51" s="84" t="s">
        <v>20</v>
      </c>
      <c r="G51" s="127"/>
    </row>
    <row r="52" spans="2:7" x14ac:dyDescent="0.2">
      <c r="B52" s="128" t="s">
        <v>37</v>
      </c>
      <c r="C52" s="129"/>
      <c r="D52" s="130"/>
      <c r="E52" s="134" t="str">
        <f>IF(E51="Non"," ","....................................................")</f>
        <v xml:space="preserve"> </v>
      </c>
      <c r="F52" s="134" t="str">
        <f>IF(F51="Non"," ","....................................................")</f>
        <v xml:space="preserve"> </v>
      </c>
      <c r="G52" s="59"/>
    </row>
    <row r="53" spans="2:7" x14ac:dyDescent="0.2">
      <c r="B53" s="18"/>
    </row>
    <row r="54" spans="2:7" x14ac:dyDescent="0.2">
      <c r="B54" s="144" t="s">
        <v>292</v>
      </c>
      <c r="C54" s="145"/>
      <c r="D54" s="145"/>
      <c r="E54" s="145"/>
      <c r="F54" s="145"/>
      <c r="G54" s="146"/>
    </row>
    <row r="55" spans="2:7" x14ac:dyDescent="0.2">
      <c r="B55" s="46" t="s">
        <v>264</v>
      </c>
      <c r="C55" s="133"/>
      <c r="D55" s="133"/>
      <c r="E55" s="132" t="s">
        <v>34</v>
      </c>
      <c r="F55" s="132" t="s">
        <v>34</v>
      </c>
      <c r="G55" s="14"/>
    </row>
    <row r="56" spans="2:7" x14ac:dyDescent="0.2">
      <c r="B56" s="13" t="s">
        <v>6</v>
      </c>
      <c r="E56" s="81" t="s">
        <v>34</v>
      </c>
      <c r="F56" s="81" t="s">
        <v>34</v>
      </c>
      <c r="G56" s="14"/>
    </row>
    <row r="57" spans="2:7" x14ac:dyDescent="0.2">
      <c r="B57" s="46" t="s">
        <v>265</v>
      </c>
      <c r="E57" s="81" t="s">
        <v>34</v>
      </c>
      <c r="F57" s="81" t="s">
        <v>34</v>
      </c>
      <c r="G57" s="14"/>
    </row>
    <row r="58" spans="2:7" x14ac:dyDescent="0.2">
      <c r="B58" s="46" t="s">
        <v>33</v>
      </c>
      <c r="E58" s="81" t="s">
        <v>34</v>
      </c>
      <c r="F58" s="81" t="s">
        <v>34</v>
      </c>
      <c r="G58" s="14"/>
    </row>
    <row r="59" spans="2:7" x14ac:dyDescent="0.2">
      <c r="B59" s="46" t="s">
        <v>32</v>
      </c>
      <c r="E59" s="81" t="s">
        <v>34</v>
      </c>
      <c r="F59" s="81" t="s">
        <v>34</v>
      </c>
      <c r="G59" s="14"/>
    </row>
    <row r="60" spans="2:7" x14ac:dyDescent="0.2">
      <c r="B60" s="15" t="s">
        <v>14</v>
      </c>
      <c r="C60" s="16"/>
      <c r="D60" s="16"/>
      <c r="E60" s="85" t="s">
        <v>34</v>
      </c>
      <c r="F60" s="85" t="s">
        <v>34</v>
      </c>
      <c r="G60" s="17"/>
    </row>
    <row r="61" spans="2:7" x14ac:dyDescent="0.2">
      <c r="B61" s="18"/>
    </row>
    <row r="63" spans="2:7" x14ac:dyDescent="0.2">
      <c r="B63" s="143" t="s">
        <v>47</v>
      </c>
      <c r="C63" s="188"/>
    </row>
    <row r="64" spans="2:7" x14ac:dyDescent="0.2">
      <c r="B64" s="13" t="s">
        <v>48</v>
      </c>
      <c r="C64" s="187"/>
      <c r="D64" s="11"/>
      <c r="E64" s="11"/>
      <c r="F64" s="11"/>
      <c r="G64" s="12"/>
    </row>
    <row r="65" spans="1:7" ht="12.75" customHeight="1" x14ac:dyDescent="0.2">
      <c r="B65" s="47" t="s">
        <v>49</v>
      </c>
      <c r="C65" s="21" t="s">
        <v>50</v>
      </c>
      <c r="D65" s="21"/>
      <c r="E65" s="5"/>
      <c r="F65" s="90" t="s">
        <v>20</v>
      </c>
      <c r="G65" s="48"/>
    </row>
    <row r="66" spans="1:7" ht="12.75" customHeight="1" x14ac:dyDescent="0.2">
      <c r="B66" s="47"/>
      <c r="C66" s="21" t="s">
        <v>51</v>
      </c>
      <c r="D66" s="21"/>
      <c r="E66" s="5"/>
      <c r="F66" s="90" t="s">
        <v>20</v>
      </c>
      <c r="G66" s="48"/>
    </row>
    <row r="67" spans="1:7" ht="12.75" customHeight="1" x14ac:dyDescent="0.2">
      <c r="B67" s="47"/>
      <c r="C67" s="21" t="s">
        <v>52</v>
      </c>
      <c r="D67" s="21"/>
      <c r="E67" s="5"/>
      <c r="F67" s="90" t="s">
        <v>20</v>
      </c>
      <c r="G67" s="48"/>
    </row>
    <row r="68" spans="1:7" x14ac:dyDescent="0.2">
      <c r="B68" s="25" t="s">
        <v>140</v>
      </c>
      <c r="F68" s="90" t="s">
        <v>20</v>
      </c>
      <c r="G68" s="14"/>
    </row>
    <row r="69" spans="1:7" x14ac:dyDescent="0.2">
      <c r="B69" s="56" t="str">
        <f>IF(F68="Non"," ","Si oui, nom : ")</f>
        <v xml:space="preserve"> </v>
      </c>
      <c r="C69" s="202" t="str">
        <f>IF(F68="Non"," ","........................................................................................................................................")</f>
        <v xml:space="preserve"> </v>
      </c>
      <c r="D69" s="202"/>
      <c r="E69" s="202"/>
      <c r="F69" s="202"/>
      <c r="G69" s="17"/>
    </row>
    <row r="71" spans="1:7" x14ac:dyDescent="0.2">
      <c r="A71" s="1" t="s">
        <v>41</v>
      </c>
      <c r="B71" s="147" t="s">
        <v>53</v>
      </c>
      <c r="C71" s="189"/>
    </row>
    <row r="72" spans="1:7" x14ac:dyDescent="0.2">
      <c r="B72" s="32" t="s">
        <v>63</v>
      </c>
      <c r="C72" s="88" t="s">
        <v>65</v>
      </c>
      <c r="D72" s="33"/>
      <c r="E72" s="34" t="s">
        <v>45</v>
      </c>
      <c r="F72" s="88" t="s">
        <v>34</v>
      </c>
      <c r="G72" s="35"/>
    </row>
    <row r="73" spans="1:7" x14ac:dyDescent="0.2">
      <c r="B73" s="36" t="s">
        <v>64</v>
      </c>
      <c r="C73" s="81" t="s">
        <v>65</v>
      </c>
      <c r="E73" s="20" t="s">
        <v>46</v>
      </c>
      <c r="F73" s="81" t="s">
        <v>66</v>
      </c>
      <c r="G73" s="31"/>
    </row>
    <row r="74" spans="1:7" x14ac:dyDescent="0.2">
      <c r="B74" s="36" t="s">
        <v>44</v>
      </c>
      <c r="C74" s="81" t="s">
        <v>65</v>
      </c>
      <c r="E74" s="1" t="s">
        <v>67</v>
      </c>
      <c r="F74" s="81" t="s">
        <v>34</v>
      </c>
      <c r="G74" s="31" t="s">
        <v>68</v>
      </c>
    </row>
    <row r="75" spans="1:7" x14ac:dyDescent="0.2">
      <c r="B75" s="41" t="s">
        <v>42</v>
      </c>
      <c r="C75" s="81" t="s">
        <v>65</v>
      </c>
      <c r="D75" s="1" t="s">
        <v>43</v>
      </c>
      <c r="E75" s="81" t="s">
        <v>34</v>
      </c>
      <c r="G75" s="31"/>
    </row>
    <row r="76" spans="1:7" x14ac:dyDescent="0.2">
      <c r="B76" s="42" t="s">
        <v>69</v>
      </c>
      <c r="C76" s="81" t="s">
        <v>65</v>
      </c>
      <c r="D76" s="1" t="s">
        <v>70</v>
      </c>
      <c r="G76" s="31"/>
    </row>
    <row r="77" spans="1:7" x14ac:dyDescent="0.2">
      <c r="B77" s="42" t="s">
        <v>71</v>
      </c>
      <c r="C77" s="81" t="s">
        <v>65</v>
      </c>
      <c r="E77" s="6" t="s">
        <v>72</v>
      </c>
      <c r="F77" s="86" t="s">
        <v>34</v>
      </c>
      <c r="G77" s="31"/>
    </row>
    <row r="78" spans="1:7" x14ac:dyDescent="0.2">
      <c r="B78" s="42" t="s">
        <v>75</v>
      </c>
      <c r="C78" s="81" t="s">
        <v>155</v>
      </c>
      <c r="D78" s="21"/>
      <c r="E78" s="6" t="str">
        <f>IF(C78="Non","Si non , en quoi ? ","")</f>
        <v/>
      </c>
      <c r="F78" s="136" t="str">
        <f>IF(C78="Non","............................................","")</f>
        <v/>
      </c>
      <c r="G78" s="31"/>
    </row>
    <row r="79" spans="1:7" x14ac:dyDescent="0.2">
      <c r="B79" s="36" t="s">
        <v>73</v>
      </c>
      <c r="C79" s="89" t="s">
        <v>74</v>
      </c>
      <c r="D79" s="4"/>
      <c r="E79" s="6" t="s">
        <v>76</v>
      </c>
      <c r="F79" s="81" t="s">
        <v>156</v>
      </c>
      <c r="G79" s="31"/>
    </row>
    <row r="80" spans="1:7" x14ac:dyDescent="0.2">
      <c r="B80" s="43"/>
      <c r="E80" s="20" t="s">
        <v>77</v>
      </c>
      <c r="F80" s="81" t="s">
        <v>34</v>
      </c>
      <c r="G80" s="31"/>
    </row>
    <row r="81" spans="2:14" x14ac:dyDescent="0.2">
      <c r="B81" s="43"/>
      <c r="E81" s="20" t="s">
        <v>78</v>
      </c>
      <c r="F81" s="81" t="s">
        <v>34</v>
      </c>
      <c r="G81" s="31" t="s">
        <v>79</v>
      </c>
    </row>
    <row r="82" spans="2:14" x14ac:dyDescent="0.2">
      <c r="B82" s="43"/>
      <c r="E82" s="20" t="s">
        <v>80</v>
      </c>
      <c r="F82" s="81" t="s">
        <v>34</v>
      </c>
      <c r="G82" s="31" t="s">
        <v>79</v>
      </c>
    </row>
    <row r="83" spans="2:14" x14ac:dyDescent="0.2">
      <c r="B83" s="43"/>
      <c r="E83" s="20" t="s">
        <v>81</v>
      </c>
      <c r="F83" s="81" t="s">
        <v>34</v>
      </c>
      <c r="G83" s="31" t="s">
        <v>79</v>
      </c>
    </row>
    <row r="84" spans="2:14" x14ac:dyDescent="0.2">
      <c r="B84" s="41" t="s">
        <v>83</v>
      </c>
      <c r="C84" s="81" t="s">
        <v>65</v>
      </c>
      <c r="D84" s="1" t="s">
        <v>82</v>
      </c>
      <c r="E84" s="81" t="s">
        <v>86</v>
      </c>
      <c r="G84" s="31"/>
    </row>
    <row r="85" spans="2:14" x14ac:dyDescent="0.2">
      <c r="B85" s="44" t="s">
        <v>84</v>
      </c>
      <c r="C85" s="87" t="s">
        <v>85</v>
      </c>
      <c r="D85" s="38"/>
      <c r="E85" s="38"/>
      <c r="F85" s="38"/>
      <c r="G85" s="40"/>
    </row>
    <row r="86" spans="2:14" x14ac:dyDescent="0.2">
      <c r="B86" s="20"/>
    </row>
    <row r="87" spans="2:14" x14ac:dyDescent="0.2">
      <c r="B87" s="147" t="s">
        <v>54</v>
      </c>
      <c r="C87" s="149"/>
      <c r="D87" s="148"/>
    </row>
    <row r="88" spans="2:14" x14ac:dyDescent="0.2">
      <c r="B88" s="32" t="s">
        <v>87</v>
      </c>
      <c r="C88" s="88" t="s">
        <v>65</v>
      </c>
      <c r="D88" s="33"/>
      <c r="E88" s="34" t="s">
        <v>63</v>
      </c>
      <c r="F88" s="88" t="s">
        <v>34</v>
      </c>
      <c r="G88" s="35"/>
      <c r="L88" s="93" t="s">
        <v>271</v>
      </c>
    </row>
    <row r="89" spans="2:14" x14ac:dyDescent="0.2">
      <c r="B89" s="36" t="s">
        <v>90</v>
      </c>
      <c r="C89" s="81" t="s">
        <v>65</v>
      </c>
      <c r="E89" s="6" t="s">
        <v>88</v>
      </c>
      <c r="F89" s="81" t="s">
        <v>34</v>
      </c>
      <c r="G89" s="31"/>
      <c r="K89" s="103">
        <f ca="1">TODAY()-3650</f>
        <v>38282</v>
      </c>
      <c r="L89" s="93" t="str">
        <f ca="1">IF(F77&lt;K89,"Pas possible","Oui")</f>
        <v>Oui</v>
      </c>
    </row>
    <row r="90" spans="2:14" x14ac:dyDescent="0.2">
      <c r="B90" s="37" t="s">
        <v>71</v>
      </c>
      <c r="C90" s="87" t="s">
        <v>65</v>
      </c>
      <c r="D90" s="38"/>
      <c r="E90" s="39" t="s">
        <v>89</v>
      </c>
      <c r="F90" s="87" t="s">
        <v>34</v>
      </c>
      <c r="G90" s="40" t="s">
        <v>68</v>
      </c>
    </row>
    <row r="91" spans="2:14" x14ac:dyDescent="0.2">
      <c r="M91" s="94" t="s">
        <v>246</v>
      </c>
      <c r="N91" s="106">
        <v>5</v>
      </c>
    </row>
    <row r="92" spans="2:14" x14ac:dyDescent="0.2">
      <c r="B92" s="9" t="s">
        <v>55</v>
      </c>
      <c r="C92" s="9"/>
      <c r="M92" s="94" t="s">
        <v>247</v>
      </c>
      <c r="N92" s="106">
        <v>5</v>
      </c>
    </row>
    <row r="93" spans="2:14" x14ac:dyDescent="0.2">
      <c r="B93" s="63"/>
      <c r="C93" s="11"/>
      <c r="D93" s="11" t="s">
        <v>157</v>
      </c>
      <c r="E93" s="11"/>
      <c r="F93" s="11"/>
      <c r="G93" s="12"/>
      <c r="L93" s="212" t="s">
        <v>150</v>
      </c>
      <c r="M93" s="212" t="s">
        <v>149</v>
      </c>
      <c r="N93" s="93" t="s">
        <v>151</v>
      </c>
    </row>
    <row r="94" spans="2:14" x14ac:dyDescent="0.2">
      <c r="B94" s="13"/>
      <c r="G94" s="14"/>
      <c r="L94" s="213"/>
      <c r="M94" s="213"/>
    </row>
    <row r="95" spans="2:14" x14ac:dyDescent="0.2">
      <c r="B95" s="150" t="s">
        <v>94</v>
      </c>
      <c r="C95" s="151"/>
      <c r="G95" s="14"/>
      <c r="K95" s="93" t="s">
        <v>239</v>
      </c>
      <c r="L95" s="106"/>
      <c r="M95" s="131">
        <f>+L95*0.271</f>
        <v>0</v>
      </c>
      <c r="N95" s="106">
        <v>50</v>
      </c>
    </row>
    <row r="96" spans="2:14" x14ac:dyDescent="0.2">
      <c r="B96" s="204" t="s">
        <v>141</v>
      </c>
      <c r="C96" s="195"/>
      <c r="G96" s="14"/>
      <c r="J96" s="93" t="str">
        <f>IF(B96="pas de Casco","N","O")</f>
        <v>N</v>
      </c>
      <c r="K96" s="93" t="s">
        <v>240</v>
      </c>
      <c r="L96" s="106"/>
      <c r="M96" s="131">
        <f>+L96*0.2675</f>
        <v>0</v>
      </c>
      <c r="N96" s="106">
        <f>IF(B96="pas de Casco",0,IF(B96="Casco partiel",50,75))</f>
        <v>0</v>
      </c>
    </row>
    <row r="97" spans="2:15" x14ac:dyDescent="0.2">
      <c r="B97" s="29" t="s">
        <v>56</v>
      </c>
      <c r="C97" s="81" t="s">
        <v>93</v>
      </c>
      <c r="E97" s="6" t="s">
        <v>92</v>
      </c>
      <c r="F97" s="81" t="s">
        <v>91</v>
      </c>
      <c r="G97" s="14"/>
      <c r="K97" s="93" t="s">
        <v>241</v>
      </c>
      <c r="L97" s="106"/>
      <c r="M97" s="131">
        <f>+L97*0.1675</f>
        <v>0</v>
      </c>
      <c r="N97" s="106">
        <v>0</v>
      </c>
    </row>
    <row r="98" spans="2:15" x14ac:dyDescent="0.2">
      <c r="B98" s="29" t="s">
        <v>108</v>
      </c>
      <c r="C98" s="81" t="s">
        <v>271</v>
      </c>
      <c r="E98" s="6"/>
      <c r="G98" s="14"/>
      <c r="J98" s="93" t="str">
        <f>IF(C98="pas d'assistance","N","O")</f>
        <v>N</v>
      </c>
      <c r="K98" s="93" t="s">
        <v>243</v>
      </c>
      <c r="L98" s="106"/>
      <c r="M98" s="131">
        <v>3</v>
      </c>
      <c r="N98" s="106">
        <v>0</v>
      </c>
      <c r="O98" s="93" t="s">
        <v>282</v>
      </c>
    </row>
    <row r="99" spans="2:15" x14ac:dyDescent="0.2">
      <c r="B99" s="30" t="s">
        <v>95</v>
      </c>
      <c r="C99" s="81" t="s">
        <v>20</v>
      </c>
      <c r="G99" s="14"/>
      <c r="K99" s="93" t="s">
        <v>242</v>
      </c>
      <c r="L99" s="107">
        <f>IF(C98="Oui",75/1.1675,0)</f>
        <v>0</v>
      </c>
      <c r="M99" s="131">
        <f>+L99*0.1675</f>
        <v>0</v>
      </c>
      <c r="N99" s="106">
        <f>IF(LEFT(C98,3)="pas",0,10)</f>
        <v>0</v>
      </c>
    </row>
    <row r="100" spans="2:15" x14ac:dyDescent="0.2">
      <c r="B100" s="56" t="s">
        <v>96</v>
      </c>
      <c r="C100" s="85" t="s">
        <v>97</v>
      </c>
      <c r="D100" s="16"/>
      <c r="E100" s="16"/>
      <c r="F100" s="16"/>
      <c r="G100" s="17"/>
      <c r="K100" s="93" t="s">
        <v>290</v>
      </c>
      <c r="L100" s="107">
        <f>IF(C106="Non",0,29/1.1675)</f>
        <v>0</v>
      </c>
      <c r="M100" s="131">
        <f>+L100*0.1675</f>
        <v>0</v>
      </c>
      <c r="N100" s="106">
        <f>IF(C106="Non",0,10)</f>
        <v>0</v>
      </c>
    </row>
    <row r="101" spans="2:15" x14ac:dyDescent="0.2">
      <c r="B101" s="23"/>
      <c r="L101" s="93">
        <f>SUM(L95:L100)</f>
        <v>0</v>
      </c>
      <c r="M101" s="137">
        <f>SUM(M95:M100)</f>
        <v>3</v>
      </c>
      <c r="N101" s="93">
        <f>SUM(N95:N100)</f>
        <v>50</v>
      </c>
    </row>
    <row r="102" spans="2:15" x14ac:dyDescent="0.2">
      <c r="B102" s="9" t="s">
        <v>57</v>
      </c>
      <c r="C102" s="9"/>
    </row>
    <row r="103" spans="2:15" ht="31.5" customHeight="1" x14ac:dyDescent="0.2">
      <c r="B103" s="205" t="s">
        <v>129</v>
      </c>
      <c r="C103" s="206"/>
      <c r="D103" s="206"/>
      <c r="E103" s="206"/>
      <c r="F103" s="206"/>
      <c r="G103" s="207"/>
    </row>
    <row r="104" spans="2:15" ht="14.25" customHeight="1" x14ac:dyDescent="0.2">
      <c r="B104" s="58" t="s">
        <v>142</v>
      </c>
      <c r="C104" s="203" t="s">
        <v>143</v>
      </c>
      <c r="D104" s="203"/>
      <c r="E104" s="203"/>
      <c r="F104" s="203"/>
      <c r="G104" s="59"/>
      <c r="L104" s="152"/>
    </row>
    <row r="105" spans="2:15" x14ac:dyDescent="0.2">
      <c r="K105" s="138"/>
      <c r="L105" s="152"/>
    </row>
    <row r="106" spans="2:15" x14ac:dyDescent="0.2">
      <c r="B106" s="9" t="s">
        <v>58</v>
      </c>
      <c r="C106" s="120" t="s">
        <v>20</v>
      </c>
    </row>
    <row r="107" spans="2:15" x14ac:dyDescent="0.2">
      <c r="B107" s="10"/>
      <c r="C107" s="11"/>
      <c r="D107" s="11"/>
      <c r="E107" s="11"/>
      <c r="F107" s="11"/>
      <c r="G107" s="12"/>
    </row>
    <row r="108" spans="2:15" ht="28.5" customHeight="1" x14ac:dyDescent="0.2">
      <c r="B108" s="218" t="s">
        <v>145</v>
      </c>
      <c r="C108" s="219"/>
      <c r="D108" s="219"/>
      <c r="E108" s="219"/>
      <c r="F108" s="219"/>
      <c r="G108" s="26"/>
    </row>
    <row r="109" spans="2:15" x14ac:dyDescent="0.2">
      <c r="B109" s="25" t="s">
        <v>98</v>
      </c>
      <c r="G109" s="14"/>
    </row>
    <row r="110" spans="2:15" x14ac:dyDescent="0.2">
      <c r="B110" s="25" t="s">
        <v>99</v>
      </c>
      <c r="G110" s="14"/>
    </row>
    <row r="111" spans="2:15" x14ac:dyDescent="0.2">
      <c r="B111" s="25" t="s">
        <v>283</v>
      </c>
      <c r="E111" s="121">
        <v>15000</v>
      </c>
      <c r="G111" s="14"/>
    </row>
    <row r="112" spans="2:15" x14ac:dyDescent="0.2">
      <c r="B112" s="25" t="s">
        <v>284</v>
      </c>
      <c r="E112" s="121">
        <v>30000</v>
      </c>
      <c r="G112" s="14"/>
    </row>
    <row r="113" spans="2:16" x14ac:dyDescent="0.2">
      <c r="B113" s="25" t="s">
        <v>285</v>
      </c>
      <c r="E113" s="121">
        <v>90000</v>
      </c>
      <c r="G113" s="14"/>
    </row>
    <row r="114" spans="2:16" x14ac:dyDescent="0.2">
      <c r="B114" s="25" t="s">
        <v>286</v>
      </c>
      <c r="E114" s="121">
        <v>2480</v>
      </c>
      <c r="G114" s="14"/>
    </row>
    <row r="115" spans="2:16" x14ac:dyDescent="0.2">
      <c r="B115" s="57" t="s">
        <v>152</v>
      </c>
      <c r="G115" s="14"/>
    </row>
    <row r="116" spans="2:16" x14ac:dyDescent="0.2">
      <c r="B116" s="13" t="s">
        <v>59</v>
      </c>
      <c r="G116" s="14"/>
    </row>
    <row r="117" spans="2:16" s="60" customFormat="1" ht="26.25" customHeight="1" x14ac:dyDescent="0.2">
      <c r="B117" s="221" t="s">
        <v>153</v>
      </c>
      <c r="C117" s="222"/>
      <c r="D117" s="222"/>
      <c r="E117" s="222"/>
      <c r="F117" s="222"/>
      <c r="G117" s="61"/>
      <c r="J117" s="95"/>
      <c r="K117" s="95"/>
      <c r="L117" s="93"/>
      <c r="M117" s="93"/>
      <c r="N117" s="93"/>
      <c r="O117" s="93"/>
      <c r="P117" s="95"/>
    </row>
    <row r="118" spans="2:16" x14ac:dyDescent="0.2">
      <c r="L118" s="95"/>
      <c r="M118" s="95"/>
      <c r="N118" s="95"/>
      <c r="O118" s="95"/>
    </row>
    <row r="120" spans="2:16" s="22" customFormat="1" x14ac:dyDescent="0.2">
      <c r="B120" s="9" t="s">
        <v>60</v>
      </c>
      <c r="C120" s="9"/>
      <c r="J120" s="93"/>
      <c r="K120" s="93"/>
      <c r="L120" s="93"/>
      <c r="M120" s="93"/>
      <c r="N120" s="93"/>
      <c r="O120" s="93"/>
      <c r="P120" s="93"/>
    </row>
    <row r="121" spans="2:16" ht="60.75" customHeight="1" x14ac:dyDescent="0.2">
      <c r="B121" s="223" t="s">
        <v>144</v>
      </c>
      <c r="C121" s="224"/>
      <c r="D121" s="224"/>
      <c r="E121" s="224"/>
      <c r="F121" s="224"/>
      <c r="G121" s="225"/>
    </row>
    <row r="122" spans="2:16" ht="44.25" customHeight="1" x14ac:dyDescent="0.2">
      <c r="B122" s="218" t="s">
        <v>100</v>
      </c>
      <c r="C122" s="219"/>
      <c r="D122" s="219"/>
      <c r="E122" s="219"/>
      <c r="F122" s="219"/>
      <c r="G122" s="220"/>
    </row>
    <row r="123" spans="2:16" ht="27.75" customHeight="1" x14ac:dyDescent="0.2">
      <c r="B123" s="226" t="s">
        <v>101</v>
      </c>
      <c r="C123" s="227"/>
      <c r="D123" s="227"/>
      <c r="E123" s="227"/>
      <c r="F123" s="227"/>
      <c r="G123" s="228"/>
    </row>
    <row r="124" spans="2:16" ht="69.75" customHeight="1" x14ac:dyDescent="0.2">
      <c r="B124" s="218" t="s">
        <v>107</v>
      </c>
      <c r="C124" s="193"/>
      <c r="D124" s="193"/>
      <c r="E124" s="193"/>
      <c r="F124" s="193"/>
      <c r="G124" s="229"/>
    </row>
    <row r="125" spans="2:16" ht="56.25" customHeight="1" x14ac:dyDescent="0.2">
      <c r="B125" s="226" t="s">
        <v>102</v>
      </c>
      <c r="C125" s="227"/>
      <c r="D125" s="227"/>
      <c r="E125" s="227"/>
      <c r="F125" s="227"/>
      <c r="G125" s="228"/>
    </row>
    <row r="126" spans="2:16" ht="12.75" customHeight="1" x14ac:dyDescent="0.2">
      <c r="B126" s="27"/>
      <c r="C126" s="24"/>
      <c r="D126" s="24"/>
      <c r="E126" s="24"/>
      <c r="F126" s="24"/>
      <c r="G126" s="28"/>
    </row>
    <row r="127" spans="2:16" ht="39" customHeight="1" x14ac:dyDescent="0.2">
      <c r="B127" s="218" t="s">
        <v>103</v>
      </c>
      <c r="C127" s="219"/>
      <c r="D127" s="219"/>
      <c r="E127" s="219"/>
      <c r="F127" s="219"/>
      <c r="G127" s="220"/>
    </row>
    <row r="128" spans="2:16" x14ac:dyDescent="0.2">
      <c r="B128" s="13" t="s">
        <v>106</v>
      </c>
      <c r="G128" s="14"/>
    </row>
    <row r="129" spans="2:16" x14ac:dyDescent="0.2">
      <c r="B129" s="15"/>
      <c r="C129" s="16"/>
      <c r="D129" s="16"/>
      <c r="E129" s="16"/>
      <c r="F129" s="16"/>
      <c r="G129" s="17"/>
    </row>
    <row r="131" spans="2:16" x14ac:dyDescent="0.2">
      <c r="B131" s="1" t="s">
        <v>61</v>
      </c>
    </row>
    <row r="132" spans="2:16" x14ac:dyDescent="0.2">
      <c r="B132" s="20" t="s">
        <v>104</v>
      </c>
      <c r="C132" s="86"/>
      <c r="D132" s="1" t="s">
        <v>27</v>
      </c>
      <c r="E132" s="105"/>
    </row>
    <row r="133" spans="2:16" x14ac:dyDescent="0.2">
      <c r="B133" s="1" t="s">
        <v>62</v>
      </c>
    </row>
    <row r="137" spans="2:16" s="22" customFormat="1" x14ac:dyDescent="0.2">
      <c r="J137" s="93"/>
      <c r="K137" s="93"/>
      <c r="L137" s="93"/>
      <c r="M137" s="93"/>
      <c r="N137" s="93"/>
      <c r="O137" s="93"/>
      <c r="P137" s="93"/>
    </row>
    <row r="138" spans="2:16" s="22" customFormat="1" x14ac:dyDescent="0.2">
      <c r="J138" s="93"/>
      <c r="K138" s="93"/>
      <c r="L138" s="93"/>
      <c r="M138" s="93"/>
      <c r="N138" s="93"/>
      <c r="O138" s="93"/>
      <c r="P138" s="93"/>
    </row>
    <row r="139" spans="2:16" s="22" customFormat="1" x14ac:dyDescent="0.2">
      <c r="J139" s="93"/>
      <c r="K139" s="93"/>
      <c r="L139" s="93"/>
      <c r="M139" s="93"/>
      <c r="N139" s="93"/>
      <c r="O139" s="93"/>
      <c r="P139" s="93"/>
    </row>
    <row r="140" spans="2:16" s="22" customFormat="1" x14ac:dyDescent="0.2">
      <c r="J140" s="93"/>
      <c r="K140" s="93"/>
      <c r="L140" s="93"/>
      <c r="M140" s="93"/>
      <c r="N140" s="93"/>
      <c r="O140" s="93"/>
      <c r="P140" s="93"/>
    </row>
    <row r="141" spans="2:16" s="22" customFormat="1" x14ac:dyDescent="0.2">
      <c r="J141" s="93"/>
      <c r="K141" s="93"/>
      <c r="L141" s="93"/>
      <c r="M141" s="93"/>
      <c r="N141" s="93"/>
      <c r="O141" s="93"/>
      <c r="P141" s="93"/>
    </row>
    <row r="142" spans="2:16" s="22" customFormat="1" x14ac:dyDescent="0.2">
      <c r="J142" s="93"/>
      <c r="K142" s="93"/>
      <c r="L142" s="93"/>
      <c r="M142" s="93"/>
      <c r="N142" s="93"/>
      <c r="O142" s="93"/>
      <c r="P142" s="93"/>
    </row>
    <row r="143" spans="2:16" s="22" customFormat="1" x14ac:dyDescent="0.2">
      <c r="J143" s="93"/>
      <c r="K143" s="93"/>
      <c r="L143" s="93"/>
      <c r="M143" s="93"/>
      <c r="N143" s="93"/>
      <c r="O143" s="93"/>
      <c r="P143" s="93"/>
    </row>
    <row r="144" spans="2:16" s="22" customFormat="1" x14ac:dyDescent="0.2">
      <c r="J144" s="93"/>
      <c r="K144" s="93"/>
      <c r="L144" s="93"/>
      <c r="M144" s="93"/>
      <c r="N144" s="93"/>
      <c r="O144" s="93"/>
      <c r="P144" s="93"/>
    </row>
    <row r="145" spans="2:16" s="22" customFormat="1" x14ac:dyDescent="0.2">
      <c r="J145" s="93"/>
      <c r="K145" s="93"/>
      <c r="L145" s="93"/>
      <c r="M145" s="93"/>
      <c r="N145" s="93"/>
      <c r="O145" s="93"/>
      <c r="P145" s="93"/>
    </row>
    <row r="146" spans="2:16" s="22" customFormat="1" x14ac:dyDescent="0.2">
      <c r="J146" s="93"/>
      <c r="K146" s="93"/>
      <c r="L146" s="93"/>
      <c r="M146" s="93"/>
      <c r="N146" s="93"/>
      <c r="O146" s="93"/>
      <c r="P146" s="93"/>
    </row>
    <row r="147" spans="2:16" s="22" customFormat="1" x14ac:dyDescent="0.2">
      <c r="J147" s="93"/>
      <c r="K147" s="93"/>
      <c r="L147" s="93"/>
      <c r="M147" s="93"/>
      <c r="N147" s="93"/>
      <c r="O147" s="93"/>
      <c r="P147" s="93"/>
    </row>
    <row r="148" spans="2:16" s="22" customFormat="1" ht="16.5" customHeight="1" x14ac:dyDescent="0.2">
      <c r="B148" s="208" t="s">
        <v>307</v>
      </c>
      <c r="C148" s="208"/>
      <c r="D148" s="208"/>
      <c r="E148" s="208"/>
      <c r="F148" s="208"/>
      <c r="G148" s="208"/>
      <c r="J148" s="93"/>
      <c r="K148" s="93"/>
      <c r="L148" s="93"/>
      <c r="M148" s="93"/>
      <c r="N148" s="93"/>
      <c r="O148" s="93"/>
      <c r="P148" s="93"/>
    </row>
    <row r="149" spans="2:16" s="22" customFormat="1" ht="94.5" customHeight="1" x14ac:dyDescent="0.2">
      <c r="B149" s="209" t="s">
        <v>308</v>
      </c>
      <c r="C149" s="210"/>
      <c r="D149" s="210"/>
      <c r="E149" s="210"/>
      <c r="F149" s="211"/>
      <c r="G149" s="108"/>
      <c r="J149" s="93"/>
      <c r="K149" s="93"/>
      <c r="L149" s="93"/>
      <c r="M149" s="93"/>
      <c r="N149" s="93"/>
      <c r="O149" s="93"/>
      <c r="P149" s="93"/>
    </row>
    <row r="150" spans="2:16" s="22" customFormat="1" x14ac:dyDescent="0.2">
      <c r="J150" s="93"/>
      <c r="K150" s="93"/>
      <c r="L150" s="93"/>
      <c r="M150" s="93"/>
      <c r="N150" s="93"/>
      <c r="O150" s="93"/>
      <c r="P150" s="93"/>
    </row>
    <row r="151" spans="2:16" s="22" customFormat="1" x14ac:dyDescent="0.2">
      <c r="J151" s="93"/>
      <c r="K151" s="93"/>
      <c r="L151" s="93"/>
      <c r="M151" s="93"/>
      <c r="N151" s="93"/>
      <c r="O151" s="93"/>
      <c r="P151" s="93"/>
    </row>
    <row r="152" spans="2:16" s="22" customFormat="1" x14ac:dyDescent="0.2">
      <c r="J152" s="93"/>
      <c r="K152" s="93"/>
      <c r="L152" s="93"/>
      <c r="M152" s="93"/>
      <c r="N152" s="93"/>
      <c r="O152" s="93"/>
      <c r="P152" s="93"/>
    </row>
    <row r="153" spans="2:16" s="22" customFormat="1" x14ac:dyDescent="0.2">
      <c r="J153" s="93"/>
      <c r="K153" s="93"/>
      <c r="L153" s="93"/>
      <c r="M153" s="93"/>
      <c r="N153" s="93"/>
      <c r="O153" s="93"/>
      <c r="P153" s="93"/>
    </row>
    <row r="154" spans="2:16" s="22" customFormat="1" x14ac:dyDescent="0.2">
      <c r="J154" s="93"/>
      <c r="K154" s="93"/>
      <c r="L154" s="93"/>
      <c r="M154" s="93"/>
      <c r="N154" s="93"/>
      <c r="O154" s="93"/>
      <c r="P154" s="93"/>
    </row>
    <row r="155" spans="2:16" s="22" customFormat="1" x14ac:dyDescent="0.2">
      <c r="J155" s="93"/>
      <c r="K155" s="93"/>
      <c r="L155" s="93"/>
      <c r="M155" s="93"/>
      <c r="N155" s="93"/>
      <c r="O155" s="93"/>
      <c r="P155" s="93"/>
    </row>
    <row r="156" spans="2:16" s="22" customFormat="1" x14ac:dyDescent="0.2">
      <c r="J156" s="93"/>
      <c r="K156" s="93"/>
      <c r="L156" s="93"/>
      <c r="M156" s="93"/>
      <c r="N156" s="93"/>
      <c r="O156" s="93"/>
      <c r="P156" s="93"/>
    </row>
    <row r="157" spans="2:16" s="22" customFormat="1" x14ac:dyDescent="0.2">
      <c r="J157" s="93"/>
      <c r="K157" s="93"/>
      <c r="L157" s="93"/>
      <c r="M157" s="93"/>
      <c r="N157" s="93"/>
      <c r="O157" s="93"/>
      <c r="P157" s="93"/>
    </row>
    <row r="158" spans="2:16" s="22" customFormat="1" x14ac:dyDescent="0.2">
      <c r="J158" s="93"/>
      <c r="K158" s="93"/>
      <c r="L158" s="93"/>
      <c r="M158" s="93"/>
      <c r="N158" s="93"/>
      <c r="O158" s="93"/>
      <c r="P158" s="93"/>
    </row>
    <row r="159" spans="2:16" s="22" customFormat="1" x14ac:dyDescent="0.2">
      <c r="J159" s="93"/>
      <c r="K159" s="93"/>
      <c r="L159" s="93"/>
      <c r="M159" s="93"/>
      <c r="N159" s="93"/>
      <c r="O159" s="93"/>
      <c r="P159" s="93"/>
    </row>
    <row r="160" spans="2:16" s="22" customFormat="1" x14ac:dyDescent="0.2">
      <c r="J160" s="93"/>
      <c r="K160" s="93"/>
      <c r="L160" s="93"/>
      <c r="M160" s="93"/>
      <c r="N160" s="93"/>
      <c r="O160" s="93"/>
      <c r="P160" s="93"/>
    </row>
    <row r="161" spans="2:16" s="22" customFormat="1" x14ac:dyDescent="0.2">
      <c r="J161" s="93"/>
      <c r="K161" s="93"/>
      <c r="L161" s="93"/>
      <c r="M161" s="93"/>
      <c r="N161" s="93"/>
      <c r="O161" s="93"/>
      <c r="P161" s="93"/>
    </row>
    <row r="162" spans="2:16" s="22" customFormat="1" x14ac:dyDescent="0.2">
      <c r="J162" s="93"/>
      <c r="K162" s="93"/>
      <c r="L162" s="93"/>
      <c r="M162" s="93"/>
      <c r="N162" s="93"/>
      <c r="O162" s="93"/>
      <c r="P162" s="93"/>
    </row>
    <row r="163" spans="2:16" s="22" customFormat="1" x14ac:dyDescent="0.2">
      <c r="J163" s="93"/>
      <c r="K163" s="93"/>
      <c r="L163" s="93"/>
      <c r="M163" s="93"/>
      <c r="N163" s="93"/>
      <c r="O163" s="93"/>
      <c r="P163" s="93"/>
    </row>
    <row r="164" spans="2:16" s="22" customFormat="1" x14ac:dyDescent="0.2">
      <c r="J164" s="93"/>
      <c r="K164" s="93"/>
      <c r="L164" s="93"/>
      <c r="M164" s="93"/>
      <c r="N164" s="93"/>
      <c r="O164" s="93"/>
      <c r="P164" s="93"/>
    </row>
    <row r="166" spans="2:16" ht="31.5" customHeight="1" x14ac:dyDescent="0.2">
      <c r="B166" s="216" t="s">
        <v>105</v>
      </c>
      <c r="C166" s="217"/>
      <c r="D166" s="214" t="s">
        <v>146</v>
      </c>
      <c r="E166" s="215"/>
      <c r="F166" s="214" t="s">
        <v>147</v>
      </c>
      <c r="G166" s="215"/>
    </row>
  </sheetData>
  <sheetProtection password="F871" sheet="1" objects="1" scenarios="1" selectLockedCells="1"/>
  <dataConsolidate/>
  <mergeCells count="28">
    <mergeCell ref="B148:G148"/>
    <mergeCell ref="B149:F149"/>
    <mergeCell ref="M93:M94"/>
    <mergeCell ref="L93:L94"/>
    <mergeCell ref="F166:G166"/>
    <mergeCell ref="B166:C166"/>
    <mergeCell ref="D166:E166"/>
    <mergeCell ref="B127:G127"/>
    <mergeCell ref="B117:F117"/>
    <mergeCell ref="B121:G121"/>
    <mergeCell ref="B122:G122"/>
    <mergeCell ref="B123:G123"/>
    <mergeCell ref="B124:G124"/>
    <mergeCell ref="B125:G125"/>
    <mergeCell ref="B108:F108"/>
    <mergeCell ref="B41:C41"/>
    <mergeCell ref="C69:F69"/>
    <mergeCell ref="C104:F104"/>
    <mergeCell ref="B96:C96"/>
    <mergeCell ref="B103:G103"/>
    <mergeCell ref="B2:G2"/>
    <mergeCell ref="B32:D32"/>
    <mergeCell ref="E16:F16"/>
    <mergeCell ref="E17:F17"/>
    <mergeCell ref="C18:D18"/>
    <mergeCell ref="E7:G7"/>
    <mergeCell ref="B7:C7"/>
    <mergeCell ref="B14:C14"/>
  </mergeCells>
  <dataValidations count="14">
    <dataValidation type="list" allowBlank="1" showInputMessage="1" showErrorMessage="1" sqref="C8">
      <formula1>"Nouvelle Affaire, Avenant"</formula1>
    </dataValidation>
    <dataValidation type="list" allowBlank="1" showInputMessage="1" showErrorMessage="1" sqref="E34:F34 E41:F42 E44:F44 E46:F46 E49:F49 E51:F51 F65:F68 C78 C99 F15">
      <formula1>"Oui,Non"</formula1>
    </dataValidation>
    <dataValidation type="list" allowBlank="1" showInputMessage="1" showErrorMessage="1" sqref="E32:F32">
      <mc:AlternateContent xmlns:x12ac="http://schemas.microsoft.com/office/spreadsheetml/2011/1/ac" xmlns:mc="http://schemas.openxmlformats.org/markup-compatibility/2006">
        <mc:Choice Requires="x12ac">
          <x12ac:list>"Oui, précisez", Non</x12ac:list>
        </mc:Choice>
        <mc:Fallback>
          <formula1>"Oui, précisez, Non"</formula1>
        </mc:Fallback>
      </mc:AlternateContent>
    </dataValidation>
    <dataValidation type="list" allowBlank="1" showInputMessage="1" showErrorMessage="1" sqref="B15">
      <formula1>"M,Mme,Mlle,SA,SPRL,Autres:"</formula1>
    </dataValidation>
    <dataValidation type="list" allowBlank="1" showInputMessage="1" showErrorMessage="1" sqref="F73">
      <mc:AlternateContent xmlns:x12ac="http://schemas.microsoft.com/office/spreadsheetml/2011/1/ac" xmlns:mc="http://schemas.openxmlformats.org/markup-compatibility/2006">
        <mc:Choice Requires="x12ac">
          <x12ac:list>"Voiture, Camionnette", Minibus, Moto 2 roues,Cyclomoteur classe A, Cyclomoteur Classe B, Cyclomoteur non defini, vehicule automobile de Camping, Tracteur Agricole, Oldtimmer</x12ac:list>
        </mc:Choice>
        <mc:Fallback>
          <formula1>"Voiture, Camionnette, Minibus, Moto 2 roues,Cyclomoteur classe A, Cyclomoteur Classe B, Cyclomoteur non defini, vehicule automobile de Camping, Tracteur Agricole, Oldtimmer"</formula1>
        </mc:Fallback>
      </mc:AlternateContent>
    </dataValidation>
    <dataValidation type="list" allowBlank="1" showInputMessage="1" showErrorMessage="1" sqref="C79">
      <formula1>"Essence, Gazoil, LPG"</formula1>
    </dataValidation>
    <dataValidation type="list" allowBlank="1" showInputMessage="1" showErrorMessage="1" sqref="F79">
      <formula1>"Voiture particuliere, usage mixte, de sport, cabriolet, 4x4"</formula1>
    </dataValidation>
    <dataValidation type="list" allowBlank="1" showInputMessage="1" showErrorMessage="1" sqref="C85:C86">
      <formula1>"Assuralia, Origine"</formula1>
    </dataValidation>
    <dataValidation type="list" allowBlank="1" showInputMessage="1" showErrorMessage="1" sqref="F97:F98">
      <formula1>"pas de franchise, 2% minimum de 250€,5% minimum de 500€, 10% minimum de 750€"</formula1>
    </dataValidation>
    <dataValidation type="list" allowBlank="1" showInputMessage="1" showErrorMessage="1" sqref="B96">
      <formula1>"pas de Casco, Casco partiel, Casco Complet (partiel+dégats matèriels)"</formula1>
    </dataValidation>
    <dataValidation type="list" allowBlank="1" showInputMessage="1" showErrorMessage="1" sqref="C100">
      <formula1>"Non assujetti,Assujetti à 50%,Assujetti à 100%"</formula1>
    </dataValidation>
    <dataValidation type="list" allowBlank="1" showInputMessage="1" showErrorMessage="1" sqref="C97">
      <formula1>"Réelle,Fonctionnelle,Agréée 6mois,Agréée 12 mois,Agréée 24 mois"</formula1>
    </dataValidation>
    <dataValidation type="list" allowBlank="1" showInputMessage="1" showErrorMessage="1" sqref="C98">
      <formula1>$L$88:$L$89</formula1>
    </dataValidation>
    <dataValidation type="list" showInputMessage="1" showErrorMessage="1" sqref="C106">
      <formula1>"oui je désire cette garantie,Non"</formula1>
    </dataValidation>
  </dataValidations>
  <pageMargins left="0.70866141732283472" right="0.70866141732283472" top="0.78740157480314965" bottom="0.94488188976377963" header="0.31496062992125984" footer="0.31496062992125984"/>
  <pageSetup paperSize="9" scale="73" fitToHeight="0" orientation="portrait" horizontalDpi="1200" verticalDpi="1200" r:id="rId1"/>
  <headerFooter>
    <oddHeader>&amp;L&amp;G&amp;RProposition  d’assurance Printemps Auto</oddHeader>
    <oddFooter>&amp;LIBS Europe SA
Route de Luxembourg 68
4972 Dippach (GDL)
CAA 2005CM014&amp;CTel : +32 4 2597672
Fax : + 32 4 2597644
affaires@ibseurope.com
RC Lucembourg B108838&amp;RBelfius 068/2436068-37
IBAN BE35 0682 4360 6837
BIC: GKCCBEBB</oddFooter>
  </headerFooter>
  <rowBreaks count="2" manualBreakCount="2">
    <brk id="61" max="7" man="1"/>
    <brk id="118" max="16383" man="1"/>
  </rowBreaks>
  <colBreaks count="1" manualBreakCount="1">
    <brk id="8" max="104857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B5:F48"/>
  <sheetViews>
    <sheetView showGridLines="0" showRowColHeaders="0" topLeftCell="A25" zoomScaleNormal="100" zoomScaleSheetLayoutView="115" workbookViewId="0">
      <selection activeCell="B29" sqref="B29:F29"/>
    </sheetView>
  </sheetViews>
  <sheetFormatPr baseColWidth="10" defaultRowHeight="12.75" x14ac:dyDescent="0.2"/>
  <cols>
    <col min="1" max="1" width="6" customWidth="1"/>
    <col min="2" max="6" width="16" customWidth="1"/>
    <col min="7" max="7" width="5" customWidth="1"/>
    <col min="8" max="8" width="12" customWidth="1"/>
  </cols>
  <sheetData>
    <row r="5" spans="2:6" x14ac:dyDescent="0.2">
      <c r="E5" t="str">
        <f>+proposition!E16</f>
        <v>……………………………………………………………………..</v>
      </c>
    </row>
    <row r="6" spans="2:6" x14ac:dyDescent="0.2">
      <c r="E6" t="str">
        <f>+proposition!C18</f>
        <v>………………………………………….</v>
      </c>
    </row>
    <row r="7" spans="2:6" x14ac:dyDescent="0.2">
      <c r="E7" t="str">
        <f>proposition!F18&amp;" "&amp;proposition!C19</f>
        <v>………. ……………………………</v>
      </c>
    </row>
    <row r="12" spans="2:6" x14ac:dyDescent="0.2">
      <c r="B12" s="191" t="s">
        <v>124</v>
      </c>
      <c r="C12" s="191"/>
      <c r="D12" s="191"/>
      <c r="E12" s="191"/>
      <c r="F12" s="191"/>
    </row>
    <row r="14" spans="2:6" x14ac:dyDescent="0.2">
      <c r="E14" s="64" t="s">
        <v>158</v>
      </c>
      <c r="F14" s="65">
        <f ca="1">TODAY()</f>
        <v>41932</v>
      </c>
    </row>
    <row r="16" spans="2:6" x14ac:dyDescent="0.2">
      <c r="B16" s="22" t="s">
        <v>114</v>
      </c>
      <c r="C16" s="108" t="str">
        <f>"OFPRA"&amp; TEXT(proposition!E132,"aaaammjj")&amp;proposition!F8</f>
        <v>OFPRA19000100.............................................</v>
      </c>
    </row>
    <row r="18" spans="2:6" ht="26.25" customHeight="1" x14ac:dyDescent="0.2">
      <c r="B18" s="193" t="s">
        <v>115</v>
      </c>
      <c r="C18" s="193"/>
      <c r="D18" s="193"/>
      <c r="E18" s="193"/>
      <c r="F18" s="193"/>
    </row>
    <row r="20" spans="2:6" x14ac:dyDescent="0.2">
      <c r="B20" s="22" t="s">
        <v>116</v>
      </c>
      <c r="C20" t="str">
        <f>+proposition!E16</f>
        <v>……………………………………………………………………..</v>
      </c>
    </row>
    <row r="21" spans="2:6" x14ac:dyDescent="0.2">
      <c r="B21" s="22" t="s">
        <v>117</v>
      </c>
      <c r="C21" t="str">
        <f>+proposition!C72&amp;" "&amp;proposition!F72&amp;" "&amp;proposition!C77</f>
        <v>............................................ .................................................... ............................................</v>
      </c>
    </row>
    <row r="23" spans="2:6" x14ac:dyDescent="0.2">
      <c r="B23" s="22" t="s">
        <v>118</v>
      </c>
    </row>
    <row r="24" spans="2:6" x14ac:dyDescent="0.2">
      <c r="B24" s="6" t="s">
        <v>121</v>
      </c>
      <c r="C24" s="399">
        <f>+proposition!L101</f>
        <v>0</v>
      </c>
    </row>
    <row r="25" spans="2:6" x14ac:dyDescent="0.2">
      <c r="B25" s="6" t="s">
        <v>119</v>
      </c>
      <c r="C25" s="400">
        <f>+proposition!M101+proposition!N101</f>
        <v>53</v>
      </c>
    </row>
    <row r="26" spans="2:6" x14ac:dyDescent="0.2">
      <c r="B26" s="50" t="s">
        <v>120</v>
      </c>
      <c r="C26" s="401">
        <f>+C24+C25</f>
        <v>53</v>
      </c>
    </row>
    <row r="28" spans="2:6" ht="29.25" customHeight="1" x14ac:dyDescent="0.2">
      <c r="B28" s="193" t="str">
        <f>"Le montant est à verser sur le N° de compte BE21 0689 0113 7303 en mentionnant la communication suivante : "&amp;offre!C16</f>
        <v>Le montant est à verser sur le N° de compte BE21 0689 0113 7303 en mentionnant la communication suivante : OFPRA19000100.............................................</v>
      </c>
      <c r="C28" s="193"/>
      <c r="D28" s="193"/>
      <c r="E28" s="193"/>
      <c r="F28" s="193"/>
    </row>
    <row r="29" spans="2:6" ht="27" customHeight="1" x14ac:dyDescent="0.2">
      <c r="B29" s="193" t="s">
        <v>297</v>
      </c>
      <c r="C29" s="193"/>
      <c r="D29" s="193"/>
      <c r="E29" s="193"/>
      <c r="F29" s="193"/>
    </row>
    <row r="31" spans="2:6" ht="27" customHeight="1" x14ac:dyDescent="0.2">
      <c r="B31" s="232" t="s">
        <v>122</v>
      </c>
      <c r="C31" s="232"/>
      <c r="D31" s="232"/>
      <c r="E31" s="232"/>
      <c r="F31" s="232"/>
    </row>
    <row r="32" spans="2:6" ht="42.75" customHeight="1" x14ac:dyDescent="0.2">
      <c r="B32" s="193" t="s">
        <v>305</v>
      </c>
      <c r="C32" s="193"/>
      <c r="D32" s="193"/>
      <c r="E32" s="193"/>
      <c r="F32" s="193"/>
    </row>
    <row r="33" spans="2:6" x14ac:dyDescent="0.2">
      <c r="B33" s="231" t="s">
        <v>306</v>
      </c>
      <c r="C33" s="231"/>
      <c r="D33" s="231"/>
      <c r="E33" s="231"/>
      <c r="F33" s="231"/>
    </row>
    <row r="35" spans="2:6" ht="28.5" customHeight="1" x14ac:dyDescent="0.2">
      <c r="B35" s="193" t="s">
        <v>268</v>
      </c>
      <c r="C35" s="193"/>
      <c r="D35" s="193"/>
      <c r="E35" s="193"/>
      <c r="F35" s="193"/>
    </row>
    <row r="37" spans="2:6" ht="40.5" customHeight="1" x14ac:dyDescent="0.2">
      <c r="B37" s="193" t="s">
        <v>123</v>
      </c>
      <c r="C37" s="193"/>
      <c r="D37" s="193"/>
      <c r="E37" s="193"/>
      <c r="F37" s="193"/>
    </row>
    <row r="38" spans="2:6" x14ac:dyDescent="0.2">
      <c r="B38" s="22" t="s">
        <v>298</v>
      </c>
    </row>
    <row r="39" spans="2:6" x14ac:dyDescent="0.2">
      <c r="B39" s="22" t="s">
        <v>269</v>
      </c>
    </row>
    <row r="42" spans="2:6" ht="28.5" customHeight="1" x14ac:dyDescent="0.2">
      <c r="E42" s="230" t="s">
        <v>159</v>
      </c>
      <c r="F42" s="230"/>
    </row>
    <row r="47" spans="2:6" x14ac:dyDescent="0.2">
      <c r="B47" s="22" t="s">
        <v>125</v>
      </c>
    </row>
    <row r="48" spans="2:6" x14ac:dyDescent="0.2">
      <c r="B48" s="22" t="s">
        <v>126</v>
      </c>
    </row>
  </sheetData>
  <sheetProtection sheet="1" objects="1" scenarios="1" selectLockedCells="1"/>
  <mergeCells count="10">
    <mergeCell ref="E42:F42"/>
    <mergeCell ref="B33:F33"/>
    <mergeCell ref="B35:F35"/>
    <mergeCell ref="B37:F37"/>
    <mergeCell ref="B12:F12"/>
    <mergeCell ref="B18:F18"/>
    <mergeCell ref="B28:F28"/>
    <mergeCell ref="B29:F29"/>
    <mergeCell ref="B31:F31"/>
    <mergeCell ref="B32:F32"/>
  </mergeCells>
  <pageMargins left="0.70866141732283472" right="0.70866141732283472" top="0.94488188976377963" bottom="1.1417322834645669" header="0.31496062992125984" footer="0.31496062992125984"/>
  <pageSetup paperSize="9" scale="91" orientation="portrait" r:id="rId1"/>
  <headerFooter>
    <oddHeader>&amp;L&amp;G</oddHeader>
    <oddFooter>&amp;LIBS Europe SA
Route de Luxembourg 68
4972 Dippach (GDL)
CAA 2005CM014&amp;CTel : +32 4 2597672
Fax : + 32 4 2597644
affaires@ibseurope.com
RC Lucembourg B108838&amp;RBelfius 068/2436068-37
IBAN BE35 0682 4360 6837
BIC: GKCCBEBB</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T54"/>
  <sheetViews>
    <sheetView showGridLines="0" showRowColHeaders="0" topLeftCell="A8" zoomScaleNormal="100" zoomScaleSheetLayoutView="100" workbookViewId="0">
      <selection activeCell="D8" sqref="D8:E8"/>
    </sheetView>
  </sheetViews>
  <sheetFormatPr baseColWidth="10" defaultRowHeight="15" x14ac:dyDescent="0.25"/>
  <cols>
    <col min="1" max="1" width="5.6640625" style="66" customWidth="1"/>
    <col min="2" max="2" width="12.5" style="66" customWidth="1"/>
    <col min="3" max="3" width="10.33203125" style="66" customWidth="1"/>
    <col min="4" max="4" width="16" style="66" customWidth="1"/>
    <col min="5" max="5" width="9.33203125" style="66" customWidth="1"/>
    <col min="6" max="6" width="4.6640625" style="66" customWidth="1"/>
    <col min="7" max="7" width="15.6640625" style="66" customWidth="1"/>
    <col min="8" max="8" width="11.5" style="66" bestFit="1" customWidth="1"/>
    <col min="9" max="9" width="14" style="66" customWidth="1"/>
    <col min="10" max="10" width="14.1640625" style="66" customWidth="1"/>
    <col min="11" max="11" width="7.33203125" style="66" customWidth="1"/>
    <col min="12" max="12" width="7.6640625" style="66" customWidth="1"/>
    <col min="13" max="14" width="12" style="66"/>
    <col min="15" max="15" width="11.1640625" style="66" customWidth="1"/>
    <col min="16" max="16" width="18" style="66" customWidth="1"/>
    <col min="17" max="17" width="15.83203125" style="66" customWidth="1"/>
    <col min="18" max="18" width="13.6640625" style="66" customWidth="1"/>
    <col min="19" max="256" width="12" style="66"/>
    <col min="257" max="257" width="12.5" style="66" customWidth="1"/>
    <col min="258" max="258" width="10.33203125" style="66" customWidth="1"/>
    <col min="259" max="260" width="9.33203125" style="66" customWidth="1"/>
    <col min="261" max="261" width="4.6640625" style="66" customWidth="1"/>
    <col min="262" max="262" width="15.6640625" style="66" customWidth="1"/>
    <col min="263" max="263" width="10.83203125" style="66" customWidth="1"/>
    <col min="264" max="264" width="15" style="66" customWidth="1"/>
    <col min="265" max="265" width="12.6640625" style="66" customWidth="1"/>
    <col min="266" max="266" width="9.5" style="66" customWidth="1"/>
    <col min="267" max="512" width="12" style="66"/>
    <col min="513" max="513" width="12.5" style="66" customWidth="1"/>
    <col min="514" max="514" width="10.33203125" style="66" customWidth="1"/>
    <col min="515" max="516" width="9.33203125" style="66" customWidth="1"/>
    <col min="517" max="517" width="4.6640625" style="66" customWidth="1"/>
    <col min="518" max="518" width="15.6640625" style="66" customWidth="1"/>
    <col min="519" max="519" width="10.83203125" style="66" customWidth="1"/>
    <col min="520" max="520" width="15" style="66" customWidth="1"/>
    <col min="521" max="521" width="12.6640625" style="66" customWidth="1"/>
    <col min="522" max="522" width="9.5" style="66" customWidth="1"/>
    <col min="523" max="768" width="12" style="66"/>
    <col min="769" max="769" width="12.5" style="66" customWidth="1"/>
    <col min="770" max="770" width="10.33203125" style="66" customWidth="1"/>
    <col min="771" max="772" width="9.33203125" style="66" customWidth="1"/>
    <col min="773" max="773" width="4.6640625" style="66" customWidth="1"/>
    <col min="774" max="774" width="15.6640625" style="66" customWidth="1"/>
    <col min="775" max="775" width="10.83203125" style="66" customWidth="1"/>
    <col min="776" max="776" width="15" style="66" customWidth="1"/>
    <col min="777" max="777" width="12.6640625" style="66" customWidth="1"/>
    <col min="778" max="778" width="9.5" style="66" customWidth="1"/>
    <col min="779" max="1024" width="12" style="66"/>
    <col min="1025" max="1025" width="12.5" style="66" customWidth="1"/>
    <col min="1026" max="1026" width="10.33203125" style="66" customWidth="1"/>
    <col min="1027" max="1028" width="9.33203125" style="66" customWidth="1"/>
    <col min="1029" max="1029" width="4.6640625" style="66" customWidth="1"/>
    <col min="1030" max="1030" width="15.6640625" style="66" customWidth="1"/>
    <col min="1031" max="1031" width="10.83203125" style="66" customWidth="1"/>
    <col min="1032" max="1032" width="15" style="66" customWidth="1"/>
    <col min="1033" max="1033" width="12.6640625" style="66" customWidth="1"/>
    <col min="1034" max="1034" width="9.5" style="66" customWidth="1"/>
    <col min="1035" max="1280" width="12" style="66"/>
    <col min="1281" max="1281" width="12.5" style="66" customWidth="1"/>
    <col min="1282" max="1282" width="10.33203125" style="66" customWidth="1"/>
    <col min="1283" max="1284" width="9.33203125" style="66" customWidth="1"/>
    <col min="1285" max="1285" width="4.6640625" style="66" customWidth="1"/>
    <col min="1286" max="1286" width="15.6640625" style="66" customWidth="1"/>
    <col min="1287" max="1287" width="10.83203125" style="66" customWidth="1"/>
    <col min="1288" max="1288" width="15" style="66" customWidth="1"/>
    <col min="1289" max="1289" width="12.6640625" style="66" customWidth="1"/>
    <col min="1290" max="1290" width="9.5" style="66" customWidth="1"/>
    <col min="1291" max="1536" width="12" style="66"/>
    <col min="1537" max="1537" width="12.5" style="66" customWidth="1"/>
    <col min="1538" max="1538" width="10.33203125" style="66" customWidth="1"/>
    <col min="1539" max="1540" width="9.33203125" style="66" customWidth="1"/>
    <col min="1541" max="1541" width="4.6640625" style="66" customWidth="1"/>
    <col min="1542" max="1542" width="15.6640625" style="66" customWidth="1"/>
    <col min="1543" max="1543" width="10.83203125" style="66" customWidth="1"/>
    <col min="1544" max="1544" width="15" style="66" customWidth="1"/>
    <col min="1545" max="1545" width="12.6640625" style="66" customWidth="1"/>
    <col min="1546" max="1546" width="9.5" style="66" customWidth="1"/>
    <col min="1547" max="1792" width="12" style="66"/>
    <col min="1793" max="1793" width="12.5" style="66" customWidth="1"/>
    <col min="1794" max="1794" width="10.33203125" style="66" customWidth="1"/>
    <col min="1795" max="1796" width="9.33203125" style="66" customWidth="1"/>
    <col min="1797" max="1797" width="4.6640625" style="66" customWidth="1"/>
    <col min="1798" max="1798" width="15.6640625" style="66" customWidth="1"/>
    <col min="1799" max="1799" width="10.83203125" style="66" customWidth="1"/>
    <col min="1800" max="1800" width="15" style="66" customWidth="1"/>
    <col min="1801" max="1801" width="12.6640625" style="66" customWidth="1"/>
    <col min="1802" max="1802" width="9.5" style="66" customWidth="1"/>
    <col min="1803" max="2048" width="12" style="66"/>
    <col min="2049" max="2049" width="12.5" style="66" customWidth="1"/>
    <col min="2050" max="2050" width="10.33203125" style="66" customWidth="1"/>
    <col min="2051" max="2052" width="9.33203125" style="66" customWidth="1"/>
    <col min="2053" max="2053" width="4.6640625" style="66" customWidth="1"/>
    <col min="2054" max="2054" width="15.6640625" style="66" customWidth="1"/>
    <col min="2055" max="2055" width="10.83203125" style="66" customWidth="1"/>
    <col min="2056" max="2056" width="15" style="66" customWidth="1"/>
    <col min="2057" max="2057" width="12.6640625" style="66" customWidth="1"/>
    <col min="2058" max="2058" width="9.5" style="66" customWidth="1"/>
    <col min="2059" max="2304" width="12" style="66"/>
    <col min="2305" max="2305" width="12.5" style="66" customWidth="1"/>
    <col min="2306" max="2306" width="10.33203125" style="66" customWidth="1"/>
    <col min="2307" max="2308" width="9.33203125" style="66" customWidth="1"/>
    <col min="2309" max="2309" width="4.6640625" style="66" customWidth="1"/>
    <col min="2310" max="2310" width="15.6640625" style="66" customWidth="1"/>
    <col min="2311" max="2311" width="10.83203125" style="66" customWidth="1"/>
    <col min="2312" max="2312" width="15" style="66" customWidth="1"/>
    <col min="2313" max="2313" width="12.6640625" style="66" customWidth="1"/>
    <col min="2314" max="2314" width="9.5" style="66" customWidth="1"/>
    <col min="2315" max="2560" width="12" style="66"/>
    <col min="2561" max="2561" width="12.5" style="66" customWidth="1"/>
    <col min="2562" max="2562" width="10.33203125" style="66" customWidth="1"/>
    <col min="2563" max="2564" width="9.33203125" style="66" customWidth="1"/>
    <col min="2565" max="2565" width="4.6640625" style="66" customWidth="1"/>
    <col min="2566" max="2566" width="15.6640625" style="66" customWidth="1"/>
    <col min="2567" max="2567" width="10.83203125" style="66" customWidth="1"/>
    <col min="2568" max="2568" width="15" style="66" customWidth="1"/>
    <col min="2569" max="2569" width="12.6640625" style="66" customWidth="1"/>
    <col min="2570" max="2570" width="9.5" style="66" customWidth="1"/>
    <col min="2571" max="2816" width="12" style="66"/>
    <col min="2817" max="2817" width="12.5" style="66" customWidth="1"/>
    <col min="2818" max="2818" width="10.33203125" style="66" customWidth="1"/>
    <col min="2819" max="2820" width="9.33203125" style="66" customWidth="1"/>
    <col min="2821" max="2821" width="4.6640625" style="66" customWidth="1"/>
    <col min="2822" max="2822" width="15.6640625" style="66" customWidth="1"/>
    <col min="2823" max="2823" width="10.83203125" style="66" customWidth="1"/>
    <col min="2824" max="2824" width="15" style="66" customWidth="1"/>
    <col min="2825" max="2825" width="12.6640625" style="66" customWidth="1"/>
    <col min="2826" max="2826" width="9.5" style="66" customWidth="1"/>
    <col min="2827" max="3072" width="12" style="66"/>
    <col min="3073" max="3073" width="12.5" style="66" customWidth="1"/>
    <col min="3074" max="3074" width="10.33203125" style="66" customWidth="1"/>
    <col min="3075" max="3076" width="9.33203125" style="66" customWidth="1"/>
    <col min="3077" max="3077" width="4.6640625" style="66" customWidth="1"/>
    <col min="3078" max="3078" width="15.6640625" style="66" customWidth="1"/>
    <col min="3079" max="3079" width="10.83203125" style="66" customWidth="1"/>
    <col min="3080" max="3080" width="15" style="66" customWidth="1"/>
    <col min="3081" max="3081" width="12.6640625" style="66" customWidth="1"/>
    <col min="3082" max="3082" width="9.5" style="66" customWidth="1"/>
    <col min="3083" max="3328" width="12" style="66"/>
    <col min="3329" max="3329" width="12.5" style="66" customWidth="1"/>
    <col min="3330" max="3330" width="10.33203125" style="66" customWidth="1"/>
    <col min="3331" max="3332" width="9.33203125" style="66" customWidth="1"/>
    <col min="3333" max="3333" width="4.6640625" style="66" customWidth="1"/>
    <col min="3334" max="3334" width="15.6640625" style="66" customWidth="1"/>
    <col min="3335" max="3335" width="10.83203125" style="66" customWidth="1"/>
    <col min="3336" max="3336" width="15" style="66" customWidth="1"/>
    <col min="3337" max="3337" width="12.6640625" style="66" customWidth="1"/>
    <col min="3338" max="3338" width="9.5" style="66" customWidth="1"/>
    <col min="3339" max="3584" width="12" style="66"/>
    <col min="3585" max="3585" width="12.5" style="66" customWidth="1"/>
    <col min="3586" max="3586" width="10.33203125" style="66" customWidth="1"/>
    <col min="3587" max="3588" width="9.33203125" style="66" customWidth="1"/>
    <col min="3589" max="3589" width="4.6640625" style="66" customWidth="1"/>
    <col min="3590" max="3590" width="15.6640625" style="66" customWidth="1"/>
    <col min="3591" max="3591" width="10.83203125" style="66" customWidth="1"/>
    <col min="3592" max="3592" width="15" style="66" customWidth="1"/>
    <col min="3593" max="3593" width="12.6640625" style="66" customWidth="1"/>
    <col min="3594" max="3594" width="9.5" style="66" customWidth="1"/>
    <col min="3595" max="3840" width="12" style="66"/>
    <col min="3841" max="3841" width="12.5" style="66" customWidth="1"/>
    <col min="3842" max="3842" width="10.33203125" style="66" customWidth="1"/>
    <col min="3843" max="3844" width="9.33203125" style="66" customWidth="1"/>
    <col min="3845" max="3845" width="4.6640625" style="66" customWidth="1"/>
    <col min="3846" max="3846" width="15.6640625" style="66" customWidth="1"/>
    <col min="3847" max="3847" width="10.83203125" style="66" customWidth="1"/>
    <col min="3848" max="3848" width="15" style="66" customWidth="1"/>
    <col min="3849" max="3849" width="12.6640625" style="66" customWidth="1"/>
    <col min="3850" max="3850" width="9.5" style="66" customWidth="1"/>
    <col min="3851" max="4096" width="12" style="66"/>
    <col min="4097" max="4097" width="12.5" style="66" customWidth="1"/>
    <col min="4098" max="4098" width="10.33203125" style="66" customWidth="1"/>
    <col min="4099" max="4100" width="9.33203125" style="66" customWidth="1"/>
    <col min="4101" max="4101" width="4.6640625" style="66" customWidth="1"/>
    <col min="4102" max="4102" width="15.6640625" style="66" customWidth="1"/>
    <col min="4103" max="4103" width="10.83203125" style="66" customWidth="1"/>
    <col min="4104" max="4104" width="15" style="66" customWidth="1"/>
    <col min="4105" max="4105" width="12.6640625" style="66" customWidth="1"/>
    <col min="4106" max="4106" width="9.5" style="66" customWidth="1"/>
    <col min="4107" max="4352" width="12" style="66"/>
    <col min="4353" max="4353" width="12.5" style="66" customWidth="1"/>
    <col min="4354" max="4354" width="10.33203125" style="66" customWidth="1"/>
    <col min="4355" max="4356" width="9.33203125" style="66" customWidth="1"/>
    <col min="4357" max="4357" width="4.6640625" style="66" customWidth="1"/>
    <col min="4358" max="4358" width="15.6640625" style="66" customWidth="1"/>
    <col min="4359" max="4359" width="10.83203125" style="66" customWidth="1"/>
    <col min="4360" max="4360" width="15" style="66" customWidth="1"/>
    <col min="4361" max="4361" width="12.6640625" style="66" customWidth="1"/>
    <col min="4362" max="4362" width="9.5" style="66" customWidth="1"/>
    <col min="4363" max="4608" width="12" style="66"/>
    <col min="4609" max="4609" width="12.5" style="66" customWidth="1"/>
    <col min="4610" max="4610" width="10.33203125" style="66" customWidth="1"/>
    <col min="4611" max="4612" width="9.33203125" style="66" customWidth="1"/>
    <col min="4613" max="4613" width="4.6640625" style="66" customWidth="1"/>
    <col min="4614" max="4614" width="15.6640625" style="66" customWidth="1"/>
    <col min="4615" max="4615" width="10.83203125" style="66" customWidth="1"/>
    <col min="4616" max="4616" width="15" style="66" customWidth="1"/>
    <col min="4617" max="4617" width="12.6640625" style="66" customWidth="1"/>
    <col min="4618" max="4618" width="9.5" style="66" customWidth="1"/>
    <col min="4619" max="4864" width="12" style="66"/>
    <col min="4865" max="4865" width="12.5" style="66" customWidth="1"/>
    <col min="4866" max="4866" width="10.33203125" style="66" customWidth="1"/>
    <col min="4867" max="4868" width="9.33203125" style="66" customWidth="1"/>
    <col min="4869" max="4869" width="4.6640625" style="66" customWidth="1"/>
    <col min="4870" max="4870" width="15.6640625" style="66" customWidth="1"/>
    <col min="4871" max="4871" width="10.83203125" style="66" customWidth="1"/>
    <col min="4872" max="4872" width="15" style="66" customWidth="1"/>
    <col min="4873" max="4873" width="12.6640625" style="66" customWidth="1"/>
    <col min="4874" max="4874" width="9.5" style="66" customWidth="1"/>
    <col min="4875" max="5120" width="12" style="66"/>
    <col min="5121" max="5121" width="12.5" style="66" customWidth="1"/>
    <col min="5122" max="5122" width="10.33203125" style="66" customWidth="1"/>
    <col min="5123" max="5124" width="9.33203125" style="66" customWidth="1"/>
    <col min="5125" max="5125" width="4.6640625" style="66" customWidth="1"/>
    <col min="5126" max="5126" width="15.6640625" style="66" customWidth="1"/>
    <col min="5127" max="5127" width="10.83203125" style="66" customWidth="1"/>
    <col min="5128" max="5128" width="15" style="66" customWidth="1"/>
    <col min="5129" max="5129" width="12.6640625" style="66" customWidth="1"/>
    <col min="5130" max="5130" width="9.5" style="66" customWidth="1"/>
    <col min="5131" max="5376" width="12" style="66"/>
    <col min="5377" max="5377" width="12.5" style="66" customWidth="1"/>
    <col min="5378" max="5378" width="10.33203125" style="66" customWidth="1"/>
    <col min="5379" max="5380" width="9.33203125" style="66" customWidth="1"/>
    <col min="5381" max="5381" width="4.6640625" style="66" customWidth="1"/>
    <col min="5382" max="5382" width="15.6640625" style="66" customWidth="1"/>
    <col min="5383" max="5383" width="10.83203125" style="66" customWidth="1"/>
    <col min="5384" max="5384" width="15" style="66" customWidth="1"/>
    <col min="5385" max="5385" width="12.6640625" style="66" customWidth="1"/>
    <col min="5386" max="5386" width="9.5" style="66" customWidth="1"/>
    <col min="5387" max="5632" width="12" style="66"/>
    <col min="5633" max="5633" width="12.5" style="66" customWidth="1"/>
    <col min="5634" max="5634" width="10.33203125" style="66" customWidth="1"/>
    <col min="5635" max="5636" width="9.33203125" style="66" customWidth="1"/>
    <col min="5637" max="5637" width="4.6640625" style="66" customWidth="1"/>
    <col min="5638" max="5638" width="15.6640625" style="66" customWidth="1"/>
    <col min="5639" max="5639" width="10.83203125" style="66" customWidth="1"/>
    <col min="5640" max="5640" width="15" style="66" customWidth="1"/>
    <col min="5641" max="5641" width="12.6640625" style="66" customWidth="1"/>
    <col min="5642" max="5642" width="9.5" style="66" customWidth="1"/>
    <col min="5643" max="5888" width="12" style="66"/>
    <col min="5889" max="5889" width="12.5" style="66" customWidth="1"/>
    <col min="5890" max="5890" width="10.33203125" style="66" customWidth="1"/>
    <col min="5891" max="5892" width="9.33203125" style="66" customWidth="1"/>
    <col min="5893" max="5893" width="4.6640625" style="66" customWidth="1"/>
    <col min="5894" max="5894" width="15.6640625" style="66" customWidth="1"/>
    <col min="5895" max="5895" width="10.83203125" style="66" customWidth="1"/>
    <col min="5896" max="5896" width="15" style="66" customWidth="1"/>
    <col min="5897" max="5897" width="12.6640625" style="66" customWidth="1"/>
    <col min="5898" max="5898" width="9.5" style="66" customWidth="1"/>
    <col min="5899" max="6144" width="12" style="66"/>
    <col min="6145" max="6145" width="12.5" style="66" customWidth="1"/>
    <col min="6146" max="6146" width="10.33203125" style="66" customWidth="1"/>
    <col min="6147" max="6148" width="9.33203125" style="66" customWidth="1"/>
    <col min="6149" max="6149" width="4.6640625" style="66" customWidth="1"/>
    <col min="6150" max="6150" width="15.6640625" style="66" customWidth="1"/>
    <col min="6151" max="6151" width="10.83203125" style="66" customWidth="1"/>
    <col min="6152" max="6152" width="15" style="66" customWidth="1"/>
    <col min="6153" max="6153" width="12.6640625" style="66" customWidth="1"/>
    <col min="6154" max="6154" width="9.5" style="66" customWidth="1"/>
    <col min="6155" max="6400" width="12" style="66"/>
    <col min="6401" max="6401" width="12.5" style="66" customWidth="1"/>
    <col min="6402" max="6402" width="10.33203125" style="66" customWidth="1"/>
    <col min="6403" max="6404" width="9.33203125" style="66" customWidth="1"/>
    <col min="6405" max="6405" width="4.6640625" style="66" customWidth="1"/>
    <col min="6406" max="6406" width="15.6640625" style="66" customWidth="1"/>
    <col min="6407" max="6407" width="10.83203125" style="66" customWidth="1"/>
    <col min="6408" max="6408" width="15" style="66" customWidth="1"/>
    <col min="6409" max="6409" width="12.6640625" style="66" customWidth="1"/>
    <col min="6410" max="6410" width="9.5" style="66" customWidth="1"/>
    <col min="6411" max="6656" width="12" style="66"/>
    <col min="6657" max="6657" width="12.5" style="66" customWidth="1"/>
    <col min="6658" max="6658" width="10.33203125" style="66" customWidth="1"/>
    <col min="6659" max="6660" width="9.33203125" style="66" customWidth="1"/>
    <col min="6661" max="6661" width="4.6640625" style="66" customWidth="1"/>
    <col min="6662" max="6662" width="15.6640625" style="66" customWidth="1"/>
    <col min="6663" max="6663" width="10.83203125" style="66" customWidth="1"/>
    <col min="6664" max="6664" width="15" style="66" customWidth="1"/>
    <col min="6665" max="6665" width="12.6640625" style="66" customWidth="1"/>
    <col min="6666" max="6666" width="9.5" style="66" customWidth="1"/>
    <col min="6667" max="6912" width="12" style="66"/>
    <col min="6913" max="6913" width="12.5" style="66" customWidth="1"/>
    <col min="6914" max="6914" width="10.33203125" style="66" customWidth="1"/>
    <col min="6915" max="6916" width="9.33203125" style="66" customWidth="1"/>
    <col min="6917" max="6917" width="4.6640625" style="66" customWidth="1"/>
    <col min="6918" max="6918" width="15.6640625" style="66" customWidth="1"/>
    <col min="6919" max="6919" width="10.83203125" style="66" customWidth="1"/>
    <col min="6920" max="6920" width="15" style="66" customWidth="1"/>
    <col min="6921" max="6921" width="12.6640625" style="66" customWidth="1"/>
    <col min="6922" max="6922" width="9.5" style="66" customWidth="1"/>
    <col min="6923" max="7168" width="12" style="66"/>
    <col min="7169" max="7169" width="12.5" style="66" customWidth="1"/>
    <col min="7170" max="7170" width="10.33203125" style="66" customWidth="1"/>
    <col min="7171" max="7172" width="9.33203125" style="66" customWidth="1"/>
    <col min="7173" max="7173" width="4.6640625" style="66" customWidth="1"/>
    <col min="7174" max="7174" width="15.6640625" style="66" customWidth="1"/>
    <col min="7175" max="7175" width="10.83203125" style="66" customWidth="1"/>
    <col min="7176" max="7176" width="15" style="66" customWidth="1"/>
    <col min="7177" max="7177" width="12.6640625" style="66" customWidth="1"/>
    <col min="7178" max="7178" width="9.5" style="66" customWidth="1"/>
    <col min="7179" max="7424" width="12" style="66"/>
    <col min="7425" max="7425" width="12.5" style="66" customWidth="1"/>
    <col min="7426" max="7426" width="10.33203125" style="66" customWidth="1"/>
    <col min="7427" max="7428" width="9.33203125" style="66" customWidth="1"/>
    <col min="7429" max="7429" width="4.6640625" style="66" customWidth="1"/>
    <col min="7430" max="7430" width="15.6640625" style="66" customWidth="1"/>
    <col min="7431" max="7431" width="10.83203125" style="66" customWidth="1"/>
    <col min="7432" max="7432" width="15" style="66" customWidth="1"/>
    <col min="7433" max="7433" width="12.6640625" style="66" customWidth="1"/>
    <col min="7434" max="7434" width="9.5" style="66" customWidth="1"/>
    <col min="7435" max="7680" width="12" style="66"/>
    <col min="7681" max="7681" width="12.5" style="66" customWidth="1"/>
    <col min="7682" max="7682" width="10.33203125" style="66" customWidth="1"/>
    <col min="7683" max="7684" width="9.33203125" style="66" customWidth="1"/>
    <col min="7685" max="7685" width="4.6640625" style="66" customWidth="1"/>
    <col min="7686" max="7686" width="15.6640625" style="66" customWidth="1"/>
    <col min="7687" max="7687" width="10.83203125" style="66" customWidth="1"/>
    <col min="7688" max="7688" width="15" style="66" customWidth="1"/>
    <col min="7689" max="7689" width="12.6640625" style="66" customWidth="1"/>
    <col min="7690" max="7690" width="9.5" style="66" customWidth="1"/>
    <col min="7691" max="7936" width="12" style="66"/>
    <col min="7937" max="7937" width="12.5" style="66" customWidth="1"/>
    <col min="7938" max="7938" width="10.33203125" style="66" customWidth="1"/>
    <col min="7939" max="7940" width="9.33203125" style="66" customWidth="1"/>
    <col min="7941" max="7941" width="4.6640625" style="66" customWidth="1"/>
    <col min="7942" max="7942" width="15.6640625" style="66" customWidth="1"/>
    <col min="7943" max="7943" width="10.83203125" style="66" customWidth="1"/>
    <col min="7944" max="7944" width="15" style="66" customWidth="1"/>
    <col min="7945" max="7945" width="12.6640625" style="66" customWidth="1"/>
    <col min="7946" max="7946" width="9.5" style="66" customWidth="1"/>
    <col min="7947" max="8192" width="12" style="66"/>
    <col min="8193" max="8193" width="12.5" style="66" customWidth="1"/>
    <col min="8194" max="8194" width="10.33203125" style="66" customWidth="1"/>
    <col min="8195" max="8196" width="9.33203125" style="66" customWidth="1"/>
    <col min="8197" max="8197" width="4.6640625" style="66" customWidth="1"/>
    <col min="8198" max="8198" width="15.6640625" style="66" customWidth="1"/>
    <col min="8199" max="8199" width="10.83203125" style="66" customWidth="1"/>
    <col min="8200" max="8200" width="15" style="66" customWidth="1"/>
    <col min="8201" max="8201" width="12.6640625" style="66" customWidth="1"/>
    <col min="8202" max="8202" width="9.5" style="66" customWidth="1"/>
    <col min="8203" max="8448" width="12" style="66"/>
    <col min="8449" max="8449" width="12.5" style="66" customWidth="1"/>
    <col min="8450" max="8450" width="10.33203125" style="66" customWidth="1"/>
    <col min="8451" max="8452" width="9.33203125" style="66" customWidth="1"/>
    <col min="8453" max="8453" width="4.6640625" style="66" customWidth="1"/>
    <col min="8454" max="8454" width="15.6640625" style="66" customWidth="1"/>
    <col min="8455" max="8455" width="10.83203125" style="66" customWidth="1"/>
    <col min="8456" max="8456" width="15" style="66" customWidth="1"/>
    <col min="8457" max="8457" width="12.6640625" style="66" customWidth="1"/>
    <col min="8458" max="8458" width="9.5" style="66" customWidth="1"/>
    <col min="8459" max="8704" width="12" style="66"/>
    <col min="8705" max="8705" width="12.5" style="66" customWidth="1"/>
    <col min="8706" max="8706" width="10.33203125" style="66" customWidth="1"/>
    <col min="8707" max="8708" width="9.33203125" style="66" customWidth="1"/>
    <col min="8709" max="8709" width="4.6640625" style="66" customWidth="1"/>
    <col min="8710" max="8710" width="15.6640625" style="66" customWidth="1"/>
    <col min="8711" max="8711" width="10.83203125" style="66" customWidth="1"/>
    <col min="8712" max="8712" width="15" style="66" customWidth="1"/>
    <col min="8713" max="8713" width="12.6640625" style="66" customWidth="1"/>
    <col min="8714" max="8714" width="9.5" style="66" customWidth="1"/>
    <col min="8715" max="8960" width="12" style="66"/>
    <col min="8961" max="8961" width="12.5" style="66" customWidth="1"/>
    <col min="8962" max="8962" width="10.33203125" style="66" customWidth="1"/>
    <col min="8963" max="8964" width="9.33203125" style="66" customWidth="1"/>
    <col min="8965" max="8965" width="4.6640625" style="66" customWidth="1"/>
    <col min="8966" max="8966" width="15.6640625" style="66" customWidth="1"/>
    <col min="8967" max="8967" width="10.83203125" style="66" customWidth="1"/>
    <col min="8968" max="8968" width="15" style="66" customWidth="1"/>
    <col min="8969" max="8969" width="12.6640625" style="66" customWidth="1"/>
    <col min="8970" max="8970" width="9.5" style="66" customWidth="1"/>
    <col min="8971" max="9216" width="12" style="66"/>
    <col min="9217" max="9217" width="12.5" style="66" customWidth="1"/>
    <col min="9218" max="9218" width="10.33203125" style="66" customWidth="1"/>
    <col min="9219" max="9220" width="9.33203125" style="66" customWidth="1"/>
    <col min="9221" max="9221" width="4.6640625" style="66" customWidth="1"/>
    <col min="9222" max="9222" width="15.6640625" style="66" customWidth="1"/>
    <col min="9223" max="9223" width="10.83203125" style="66" customWidth="1"/>
    <col min="9224" max="9224" width="15" style="66" customWidth="1"/>
    <col min="9225" max="9225" width="12.6640625" style="66" customWidth="1"/>
    <col min="9226" max="9226" width="9.5" style="66" customWidth="1"/>
    <col min="9227" max="9472" width="12" style="66"/>
    <col min="9473" max="9473" width="12.5" style="66" customWidth="1"/>
    <col min="9474" max="9474" width="10.33203125" style="66" customWidth="1"/>
    <col min="9475" max="9476" width="9.33203125" style="66" customWidth="1"/>
    <col min="9477" max="9477" width="4.6640625" style="66" customWidth="1"/>
    <col min="9478" max="9478" width="15.6640625" style="66" customWidth="1"/>
    <col min="9479" max="9479" width="10.83203125" style="66" customWidth="1"/>
    <col min="9480" max="9480" width="15" style="66" customWidth="1"/>
    <col min="9481" max="9481" width="12.6640625" style="66" customWidth="1"/>
    <col min="9482" max="9482" width="9.5" style="66" customWidth="1"/>
    <col min="9483" max="9728" width="12" style="66"/>
    <col min="9729" max="9729" width="12.5" style="66" customWidth="1"/>
    <col min="9730" max="9730" width="10.33203125" style="66" customWidth="1"/>
    <col min="9731" max="9732" width="9.33203125" style="66" customWidth="1"/>
    <col min="9733" max="9733" width="4.6640625" style="66" customWidth="1"/>
    <col min="9734" max="9734" width="15.6640625" style="66" customWidth="1"/>
    <col min="9735" max="9735" width="10.83203125" style="66" customWidth="1"/>
    <col min="9736" max="9736" width="15" style="66" customWidth="1"/>
    <col min="9737" max="9737" width="12.6640625" style="66" customWidth="1"/>
    <col min="9738" max="9738" width="9.5" style="66" customWidth="1"/>
    <col min="9739" max="9984" width="12" style="66"/>
    <col min="9985" max="9985" width="12.5" style="66" customWidth="1"/>
    <col min="9986" max="9986" width="10.33203125" style="66" customWidth="1"/>
    <col min="9987" max="9988" width="9.33203125" style="66" customWidth="1"/>
    <col min="9989" max="9989" width="4.6640625" style="66" customWidth="1"/>
    <col min="9990" max="9990" width="15.6640625" style="66" customWidth="1"/>
    <col min="9991" max="9991" width="10.83203125" style="66" customWidth="1"/>
    <col min="9992" max="9992" width="15" style="66" customWidth="1"/>
    <col min="9993" max="9993" width="12.6640625" style="66" customWidth="1"/>
    <col min="9994" max="9994" width="9.5" style="66" customWidth="1"/>
    <col min="9995" max="10240" width="12" style="66"/>
    <col min="10241" max="10241" width="12.5" style="66" customWidth="1"/>
    <col min="10242" max="10242" width="10.33203125" style="66" customWidth="1"/>
    <col min="10243" max="10244" width="9.33203125" style="66" customWidth="1"/>
    <col min="10245" max="10245" width="4.6640625" style="66" customWidth="1"/>
    <col min="10246" max="10246" width="15.6640625" style="66" customWidth="1"/>
    <col min="10247" max="10247" width="10.83203125" style="66" customWidth="1"/>
    <col min="10248" max="10248" width="15" style="66" customWidth="1"/>
    <col min="10249" max="10249" width="12.6640625" style="66" customWidth="1"/>
    <col min="10250" max="10250" width="9.5" style="66" customWidth="1"/>
    <col min="10251" max="10496" width="12" style="66"/>
    <col min="10497" max="10497" width="12.5" style="66" customWidth="1"/>
    <col min="10498" max="10498" width="10.33203125" style="66" customWidth="1"/>
    <col min="10499" max="10500" width="9.33203125" style="66" customWidth="1"/>
    <col min="10501" max="10501" width="4.6640625" style="66" customWidth="1"/>
    <col min="10502" max="10502" width="15.6640625" style="66" customWidth="1"/>
    <col min="10503" max="10503" width="10.83203125" style="66" customWidth="1"/>
    <col min="10504" max="10504" width="15" style="66" customWidth="1"/>
    <col min="10505" max="10505" width="12.6640625" style="66" customWidth="1"/>
    <col min="10506" max="10506" width="9.5" style="66" customWidth="1"/>
    <col min="10507" max="10752" width="12" style="66"/>
    <col min="10753" max="10753" width="12.5" style="66" customWidth="1"/>
    <col min="10754" max="10754" width="10.33203125" style="66" customWidth="1"/>
    <col min="10755" max="10756" width="9.33203125" style="66" customWidth="1"/>
    <col min="10757" max="10757" width="4.6640625" style="66" customWidth="1"/>
    <col min="10758" max="10758" width="15.6640625" style="66" customWidth="1"/>
    <col min="10759" max="10759" width="10.83203125" style="66" customWidth="1"/>
    <col min="10760" max="10760" width="15" style="66" customWidth="1"/>
    <col min="10761" max="10761" width="12.6640625" style="66" customWidth="1"/>
    <col min="10762" max="10762" width="9.5" style="66" customWidth="1"/>
    <col min="10763" max="11008" width="12" style="66"/>
    <col min="11009" max="11009" width="12.5" style="66" customWidth="1"/>
    <col min="11010" max="11010" width="10.33203125" style="66" customWidth="1"/>
    <col min="11011" max="11012" width="9.33203125" style="66" customWidth="1"/>
    <col min="11013" max="11013" width="4.6640625" style="66" customWidth="1"/>
    <col min="11014" max="11014" width="15.6640625" style="66" customWidth="1"/>
    <col min="11015" max="11015" width="10.83203125" style="66" customWidth="1"/>
    <col min="11016" max="11016" width="15" style="66" customWidth="1"/>
    <col min="11017" max="11017" width="12.6640625" style="66" customWidth="1"/>
    <col min="11018" max="11018" width="9.5" style="66" customWidth="1"/>
    <col min="11019" max="11264" width="12" style="66"/>
    <col min="11265" max="11265" width="12.5" style="66" customWidth="1"/>
    <col min="11266" max="11266" width="10.33203125" style="66" customWidth="1"/>
    <col min="11267" max="11268" width="9.33203125" style="66" customWidth="1"/>
    <col min="11269" max="11269" width="4.6640625" style="66" customWidth="1"/>
    <col min="11270" max="11270" width="15.6640625" style="66" customWidth="1"/>
    <col min="11271" max="11271" width="10.83203125" style="66" customWidth="1"/>
    <col min="11272" max="11272" width="15" style="66" customWidth="1"/>
    <col min="11273" max="11273" width="12.6640625" style="66" customWidth="1"/>
    <col min="11274" max="11274" width="9.5" style="66" customWidth="1"/>
    <col min="11275" max="11520" width="12" style="66"/>
    <col min="11521" max="11521" width="12.5" style="66" customWidth="1"/>
    <col min="11522" max="11522" width="10.33203125" style="66" customWidth="1"/>
    <col min="11523" max="11524" width="9.33203125" style="66" customWidth="1"/>
    <col min="11525" max="11525" width="4.6640625" style="66" customWidth="1"/>
    <col min="11526" max="11526" width="15.6640625" style="66" customWidth="1"/>
    <col min="11527" max="11527" width="10.83203125" style="66" customWidth="1"/>
    <col min="11528" max="11528" width="15" style="66" customWidth="1"/>
    <col min="11529" max="11529" width="12.6640625" style="66" customWidth="1"/>
    <col min="11530" max="11530" width="9.5" style="66" customWidth="1"/>
    <col min="11531" max="11776" width="12" style="66"/>
    <col min="11777" max="11777" width="12.5" style="66" customWidth="1"/>
    <col min="11778" max="11778" width="10.33203125" style="66" customWidth="1"/>
    <col min="11779" max="11780" width="9.33203125" style="66" customWidth="1"/>
    <col min="11781" max="11781" width="4.6640625" style="66" customWidth="1"/>
    <col min="11782" max="11782" width="15.6640625" style="66" customWidth="1"/>
    <col min="11783" max="11783" width="10.83203125" style="66" customWidth="1"/>
    <col min="11784" max="11784" width="15" style="66" customWidth="1"/>
    <col min="11785" max="11785" width="12.6640625" style="66" customWidth="1"/>
    <col min="11786" max="11786" width="9.5" style="66" customWidth="1"/>
    <col min="11787" max="12032" width="12" style="66"/>
    <col min="12033" max="12033" width="12.5" style="66" customWidth="1"/>
    <col min="12034" max="12034" width="10.33203125" style="66" customWidth="1"/>
    <col min="12035" max="12036" width="9.33203125" style="66" customWidth="1"/>
    <col min="12037" max="12037" width="4.6640625" style="66" customWidth="1"/>
    <col min="12038" max="12038" width="15.6640625" style="66" customWidth="1"/>
    <col min="12039" max="12039" width="10.83203125" style="66" customWidth="1"/>
    <col min="12040" max="12040" width="15" style="66" customWidth="1"/>
    <col min="12041" max="12041" width="12.6640625" style="66" customWidth="1"/>
    <col min="12042" max="12042" width="9.5" style="66" customWidth="1"/>
    <col min="12043" max="12288" width="12" style="66"/>
    <col min="12289" max="12289" width="12.5" style="66" customWidth="1"/>
    <col min="12290" max="12290" width="10.33203125" style="66" customWidth="1"/>
    <col min="12291" max="12292" width="9.33203125" style="66" customWidth="1"/>
    <col min="12293" max="12293" width="4.6640625" style="66" customWidth="1"/>
    <col min="12294" max="12294" width="15.6640625" style="66" customWidth="1"/>
    <col min="12295" max="12295" width="10.83203125" style="66" customWidth="1"/>
    <col min="12296" max="12296" width="15" style="66" customWidth="1"/>
    <col min="12297" max="12297" width="12.6640625" style="66" customWidth="1"/>
    <col min="12298" max="12298" width="9.5" style="66" customWidth="1"/>
    <col min="12299" max="12544" width="12" style="66"/>
    <col min="12545" max="12545" width="12.5" style="66" customWidth="1"/>
    <col min="12546" max="12546" width="10.33203125" style="66" customWidth="1"/>
    <col min="12547" max="12548" width="9.33203125" style="66" customWidth="1"/>
    <col min="12549" max="12549" width="4.6640625" style="66" customWidth="1"/>
    <col min="12550" max="12550" width="15.6640625" style="66" customWidth="1"/>
    <col min="12551" max="12551" width="10.83203125" style="66" customWidth="1"/>
    <col min="12552" max="12552" width="15" style="66" customWidth="1"/>
    <col min="12553" max="12553" width="12.6640625" style="66" customWidth="1"/>
    <col min="12554" max="12554" width="9.5" style="66" customWidth="1"/>
    <col min="12555" max="12800" width="12" style="66"/>
    <col min="12801" max="12801" width="12.5" style="66" customWidth="1"/>
    <col min="12802" max="12802" width="10.33203125" style="66" customWidth="1"/>
    <col min="12803" max="12804" width="9.33203125" style="66" customWidth="1"/>
    <col min="12805" max="12805" width="4.6640625" style="66" customWidth="1"/>
    <col min="12806" max="12806" width="15.6640625" style="66" customWidth="1"/>
    <col min="12807" max="12807" width="10.83203125" style="66" customWidth="1"/>
    <col min="12808" max="12808" width="15" style="66" customWidth="1"/>
    <col min="12809" max="12809" width="12.6640625" style="66" customWidth="1"/>
    <col min="12810" max="12810" width="9.5" style="66" customWidth="1"/>
    <col min="12811" max="13056" width="12" style="66"/>
    <col min="13057" max="13057" width="12.5" style="66" customWidth="1"/>
    <col min="13058" max="13058" width="10.33203125" style="66" customWidth="1"/>
    <col min="13059" max="13060" width="9.33203125" style="66" customWidth="1"/>
    <col min="13061" max="13061" width="4.6640625" style="66" customWidth="1"/>
    <col min="13062" max="13062" width="15.6640625" style="66" customWidth="1"/>
    <col min="13063" max="13063" width="10.83203125" style="66" customWidth="1"/>
    <col min="13064" max="13064" width="15" style="66" customWidth="1"/>
    <col min="13065" max="13065" width="12.6640625" style="66" customWidth="1"/>
    <col min="13066" max="13066" width="9.5" style="66" customWidth="1"/>
    <col min="13067" max="13312" width="12" style="66"/>
    <col min="13313" max="13313" width="12.5" style="66" customWidth="1"/>
    <col min="13314" max="13314" width="10.33203125" style="66" customWidth="1"/>
    <col min="13315" max="13316" width="9.33203125" style="66" customWidth="1"/>
    <col min="13317" max="13317" width="4.6640625" style="66" customWidth="1"/>
    <col min="13318" max="13318" width="15.6640625" style="66" customWidth="1"/>
    <col min="13319" max="13319" width="10.83203125" style="66" customWidth="1"/>
    <col min="13320" max="13320" width="15" style="66" customWidth="1"/>
    <col min="13321" max="13321" width="12.6640625" style="66" customWidth="1"/>
    <col min="13322" max="13322" width="9.5" style="66" customWidth="1"/>
    <col min="13323" max="13568" width="12" style="66"/>
    <col min="13569" max="13569" width="12.5" style="66" customWidth="1"/>
    <col min="13570" max="13570" width="10.33203125" style="66" customWidth="1"/>
    <col min="13571" max="13572" width="9.33203125" style="66" customWidth="1"/>
    <col min="13573" max="13573" width="4.6640625" style="66" customWidth="1"/>
    <col min="13574" max="13574" width="15.6640625" style="66" customWidth="1"/>
    <col min="13575" max="13575" width="10.83203125" style="66" customWidth="1"/>
    <col min="13576" max="13576" width="15" style="66" customWidth="1"/>
    <col min="13577" max="13577" width="12.6640625" style="66" customWidth="1"/>
    <col min="13578" max="13578" width="9.5" style="66" customWidth="1"/>
    <col min="13579" max="13824" width="12" style="66"/>
    <col min="13825" max="13825" width="12.5" style="66" customWidth="1"/>
    <col min="13826" max="13826" width="10.33203125" style="66" customWidth="1"/>
    <col min="13827" max="13828" width="9.33203125" style="66" customWidth="1"/>
    <col min="13829" max="13829" width="4.6640625" style="66" customWidth="1"/>
    <col min="13830" max="13830" width="15.6640625" style="66" customWidth="1"/>
    <col min="13831" max="13831" width="10.83203125" style="66" customWidth="1"/>
    <col min="13832" max="13832" width="15" style="66" customWidth="1"/>
    <col min="13833" max="13833" width="12.6640625" style="66" customWidth="1"/>
    <col min="13834" max="13834" width="9.5" style="66" customWidth="1"/>
    <col min="13835" max="14080" width="12" style="66"/>
    <col min="14081" max="14081" width="12.5" style="66" customWidth="1"/>
    <col min="14082" max="14082" width="10.33203125" style="66" customWidth="1"/>
    <col min="14083" max="14084" width="9.33203125" style="66" customWidth="1"/>
    <col min="14085" max="14085" width="4.6640625" style="66" customWidth="1"/>
    <col min="14086" max="14086" width="15.6640625" style="66" customWidth="1"/>
    <col min="14087" max="14087" width="10.83203125" style="66" customWidth="1"/>
    <col min="14088" max="14088" width="15" style="66" customWidth="1"/>
    <col min="14089" max="14089" width="12.6640625" style="66" customWidth="1"/>
    <col min="14090" max="14090" width="9.5" style="66" customWidth="1"/>
    <col min="14091" max="14336" width="12" style="66"/>
    <col min="14337" max="14337" width="12.5" style="66" customWidth="1"/>
    <col min="14338" max="14338" width="10.33203125" style="66" customWidth="1"/>
    <col min="14339" max="14340" width="9.33203125" style="66" customWidth="1"/>
    <col min="14341" max="14341" width="4.6640625" style="66" customWidth="1"/>
    <col min="14342" max="14342" width="15.6640625" style="66" customWidth="1"/>
    <col min="14343" max="14343" width="10.83203125" style="66" customWidth="1"/>
    <col min="14344" max="14344" width="15" style="66" customWidth="1"/>
    <col min="14345" max="14345" width="12.6640625" style="66" customWidth="1"/>
    <col min="14346" max="14346" width="9.5" style="66" customWidth="1"/>
    <col min="14347" max="14592" width="12" style="66"/>
    <col min="14593" max="14593" width="12.5" style="66" customWidth="1"/>
    <col min="14594" max="14594" width="10.33203125" style="66" customWidth="1"/>
    <col min="14595" max="14596" width="9.33203125" style="66" customWidth="1"/>
    <col min="14597" max="14597" width="4.6640625" style="66" customWidth="1"/>
    <col min="14598" max="14598" width="15.6640625" style="66" customWidth="1"/>
    <col min="14599" max="14599" width="10.83203125" style="66" customWidth="1"/>
    <col min="14600" max="14600" width="15" style="66" customWidth="1"/>
    <col min="14601" max="14601" width="12.6640625" style="66" customWidth="1"/>
    <col min="14602" max="14602" width="9.5" style="66" customWidth="1"/>
    <col min="14603" max="14848" width="12" style="66"/>
    <col min="14849" max="14849" width="12.5" style="66" customWidth="1"/>
    <col min="14850" max="14850" width="10.33203125" style="66" customWidth="1"/>
    <col min="14851" max="14852" width="9.33203125" style="66" customWidth="1"/>
    <col min="14853" max="14853" width="4.6640625" style="66" customWidth="1"/>
    <col min="14854" max="14854" width="15.6640625" style="66" customWidth="1"/>
    <col min="14855" max="14855" width="10.83203125" style="66" customWidth="1"/>
    <col min="14856" max="14856" width="15" style="66" customWidth="1"/>
    <col min="14857" max="14857" width="12.6640625" style="66" customWidth="1"/>
    <col min="14858" max="14858" width="9.5" style="66" customWidth="1"/>
    <col min="14859" max="15104" width="12" style="66"/>
    <col min="15105" max="15105" width="12.5" style="66" customWidth="1"/>
    <col min="15106" max="15106" width="10.33203125" style="66" customWidth="1"/>
    <col min="15107" max="15108" width="9.33203125" style="66" customWidth="1"/>
    <col min="15109" max="15109" width="4.6640625" style="66" customWidth="1"/>
    <col min="15110" max="15110" width="15.6640625" style="66" customWidth="1"/>
    <col min="15111" max="15111" width="10.83203125" style="66" customWidth="1"/>
    <col min="15112" max="15112" width="15" style="66" customWidth="1"/>
    <col min="15113" max="15113" width="12.6640625" style="66" customWidth="1"/>
    <col min="15114" max="15114" width="9.5" style="66" customWidth="1"/>
    <col min="15115" max="15360" width="12" style="66"/>
    <col min="15361" max="15361" width="12.5" style="66" customWidth="1"/>
    <col min="15362" max="15362" width="10.33203125" style="66" customWidth="1"/>
    <col min="15363" max="15364" width="9.33203125" style="66" customWidth="1"/>
    <col min="15365" max="15365" width="4.6640625" style="66" customWidth="1"/>
    <col min="15366" max="15366" width="15.6640625" style="66" customWidth="1"/>
    <col min="15367" max="15367" width="10.83203125" style="66" customWidth="1"/>
    <col min="15368" max="15368" width="15" style="66" customWidth="1"/>
    <col min="15369" max="15369" width="12.6640625" style="66" customWidth="1"/>
    <col min="15370" max="15370" width="9.5" style="66" customWidth="1"/>
    <col min="15371" max="15616" width="12" style="66"/>
    <col min="15617" max="15617" width="12.5" style="66" customWidth="1"/>
    <col min="15618" max="15618" width="10.33203125" style="66" customWidth="1"/>
    <col min="15619" max="15620" width="9.33203125" style="66" customWidth="1"/>
    <col min="15621" max="15621" width="4.6640625" style="66" customWidth="1"/>
    <col min="15622" max="15622" width="15.6640625" style="66" customWidth="1"/>
    <col min="15623" max="15623" width="10.83203125" style="66" customWidth="1"/>
    <col min="15624" max="15624" width="15" style="66" customWidth="1"/>
    <col min="15625" max="15625" width="12.6640625" style="66" customWidth="1"/>
    <col min="15626" max="15626" width="9.5" style="66" customWidth="1"/>
    <col min="15627" max="15872" width="12" style="66"/>
    <col min="15873" max="15873" width="12.5" style="66" customWidth="1"/>
    <col min="15874" max="15874" width="10.33203125" style="66" customWidth="1"/>
    <col min="15875" max="15876" width="9.33203125" style="66" customWidth="1"/>
    <col min="15877" max="15877" width="4.6640625" style="66" customWidth="1"/>
    <col min="15878" max="15878" width="15.6640625" style="66" customWidth="1"/>
    <col min="15879" max="15879" width="10.83203125" style="66" customWidth="1"/>
    <col min="15880" max="15880" width="15" style="66" customWidth="1"/>
    <col min="15881" max="15881" width="12.6640625" style="66" customWidth="1"/>
    <col min="15882" max="15882" width="9.5" style="66" customWidth="1"/>
    <col min="15883" max="16128" width="12" style="66"/>
    <col min="16129" max="16129" width="12.5" style="66" customWidth="1"/>
    <col min="16130" max="16130" width="10.33203125" style="66" customWidth="1"/>
    <col min="16131" max="16132" width="9.33203125" style="66" customWidth="1"/>
    <col min="16133" max="16133" width="4.6640625" style="66" customWidth="1"/>
    <col min="16134" max="16134" width="15.6640625" style="66" customWidth="1"/>
    <col min="16135" max="16135" width="10.83203125" style="66" customWidth="1"/>
    <col min="16136" max="16136" width="15" style="66" customWidth="1"/>
    <col min="16137" max="16137" width="12.6640625" style="66" customWidth="1"/>
    <col min="16138" max="16138" width="9.5" style="66" customWidth="1"/>
    <col min="16139" max="16384" width="12" style="66"/>
  </cols>
  <sheetData>
    <row r="1" spans="1:19" ht="15.75" thickBot="1" x14ac:dyDescent="0.3">
      <c r="A1" s="153"/>
      <c r="B1" s="153"/>
      <c r="C1" s="153"/>
      <c r="D1" s="153"/>
      <c r="E1" s="153"/>
      <c r="F1" s="153"/>
      <c r="G1" s="153"/>
      <c r="H1" s="153"/>
      <c r="I1" s="153"/>
      <c r="J1" s="153"/>
      <c r="K1" s="153"/>
      <c r="L1" s="153"/>
      <c r="M1" s="153"/>
      <c r="N1" s="153"/>
      <c r="O1" s="153"/>
      <c r="P1" s="153"/>
      <c r="Q1" s="153"/>
      <c r="R1" s="153"/>
      <c r="S1" s="153"/>
    </row>
    <row r="2" spans="1:19" ht="36.75" customHeight="1" thickBot="1" x14ac:dyDescent="0.3">
      <c r="A2" s="153"/>
      <c r="B2" s="233" t="s">
        <v>160</v>
      </c>
      <c r="C2" s="234"/>
      <c r="D2" s="234"/>
      <c r="E2" s="234"/>
      <c r="F2" s="234"/>
      <c r="G2" s="234"/>
      <c r="H2" s="234"/>
      <c r="I2" s="234"/>
      <c r="J2" s="234"/>
      <c r="K2" s="234"/>
      <c r="L2" s="234"/>
      <c r="M2" s="234"/>
      <c r="N2" s="234"/>
      <c r="O2" s="234"/>
      <c r="P2" s="234"/>
      <c r="Q2" s="234"/>
      <c r="R2" s="235"/>
      <c r="S2" s="153"/>
    </row>
    <row r="3" spans="1:19" ht="11.25" customHeight="1" x14ac:dyDescent="0.25">
      <c r="A3" s="153"/>
      <c r="B3" s="154"/>
      <c r="C3" s="154"/>
      <c r="D3" s="154"/>
      <c r="E3" s="154"/>
      <c r="F3" s="154"/>
      <c r="G3" s="154"/>
      <c r="H3" s="154"/>
      <c r="I3" s="154"/>
      <c r="J3" s="154"/>
      <c r="K3" s="154"/>
      <c r="L3" s="155"/>
      <c r="M3" s="153"/>
      <c r="N3" s="153"/>
      <c r="O3" s="155"/>
      <c r="P3" s="153"/>
      <c r="Q3" s="153"/>
      <c r="R3" s="153"/>
      <c r="S3" s="153"/>
    </row>
    <row r="4" spans="1:19" ht="11.25" customHeight="1" x14ac:dyDescent="0.25">
      <c r="A4" s="153"/>
      <c r="B4" s="270" t="str">
        <f>"Apporteur : "&amp;
proposition!C9</f>
        <v>Apporteur : .............................................</v>
      </c>
      <c r="C4" s="270"/>
      <c r="D4" s="270"/>
      <c r="E4" s="270"/>
      <c r="F4" s="154"/>
      <c r="G4" s="154"/>
      <c r="H4" s="154"/>
      <c r="I4" s="154"/>
      <c r="J4" s="154"/>
      <c r="K4" s="154"/>
      <c r="L4" s="155"/>
      <c r="M4" s="153"/>
      <c r="N4" s="153"/>
      <c r="O4" s="155"/>
      <c r="P4" s="153"/>
      <c r="Q4" s="153"/>
      <c r="R4" s="153"/>
      <c r="S4" s="153"/>
    </row>
    <row r="5" spans="1:19" ht="11.25" customHeight="1" thickBot="1" x14ac:dyDescent="0.3">
      <c r="A5" s="153"/>
      <c r="B5" s="154"/>
      <c r="C5" s="154"/>
      <c r="D5" s="154"/>
      <c r="E5" s="154"/>
      <c r="F5" s="154"/>
      <c r="G5" s="154"/>
      <c r="H5" s="154"/>
      <c r="I5" s="153"/>
      <c r="J5" s="154"/>
      <c r="K5" s="154"/>
      <c r="L5" s="155"/>
      <c r="M5" s="153"/>
      <c r="N5" s="153"/>
      <c r="O5" s="155"/>
      <c r="P5" s="153"/>
      <c r="Q5" s="153"/>
      <c r="R5" s="153"/>
      <c r="S5" s="153"/>
    </row>
    <row r="6" spans="1:19" ht="34.5" customHeight="1" thickBot="1" x14ac:dyDescent="0.3">
      <c r="A6" s="153"/>
      <c r="B6" s="236" t="s">
        <v>161</v>
      </c>
      <c r="C6" s="237"/>
      <c r="D6" s="237"/>
      <c r="E6" s="238"/>
      <c r="F6" s="156"/>
      <c r="G6" s="236" t="s">
        <v>174</v>
      </c>
      <c r="H6" s="237"/>
      <c r="I6" s="237"/>
      <c r="J6" s="238"/>
      <c r="K6" s="157"/>
      <c r="L6" s="157"/>
      <c r="M6" s="286" t="s">
        <v>189</v>
      </c>
      <c r="N6" s="287"/>
      <c r="O6" s="287"/>
      <c r="P6" s="264" t="s">
        <v>190</v>
      </c>
      <c r="Q6" s="158" t="s">
        <v>191</v>
      </c>
      <c r="R6" s="157"/>
      <c r="S6" s="157"/>
    </row>
    <row r="7" spans="1:19" ht="18.75" customHeight="1" thickBot="1" x14ac:dyDescent="0.3">
      <c r="A7" s="153"/>
      <c r="B7" s="242" t="s">
        <v>163</v>
      </c>
      <c r="C7" s="243"/>
      <c r="D7" s="244" t="str">
        <f>"PRA"&amp; TEXT(D8,"aammjj")&amp;proposition!F10&amp;"/"&amp;proposition!F11</f>
        <v>PRA000100............................................./.............................................</v>
      </c>
      <c r="E7" s="245"/>
      <c r="F7" s="159"/>
      <c r="G7" s="267" t="s">
        <v>164</v>
      </c>
      <c r="H7" s="268"/>
      <c r="I7" s="291" t="str">
        <f>+proposition!E16</f>
        <v>……………………………………………………………………..</v>
      </c>
      <c r="J7" s="292"/>
      <c r="K7" s="157"/>
      <c r="L7" s="157"/>
      <c r="M7" s="288"/>
      <c r="N7" s="289"/>
      <c r="O7" s="289"/>
      <c r="P7" s="265"/>
      <c r="Q7" s="160" t="s">
        <v>237</v>
      </c>
      <c r="R7" s="157"/>
      <c r="S7" s="157"/>
    </row>
    <row r="8" spans="1:19" ht="18.75" customHeight="1" x14ac:dyDescent="0.25">
      <c r="A8" s="153"/>
      <c r="B8" s="246" t="s">
        <v>165</v>
      </c>
      <c r="C8" s="247"/>
      <c r="D8" s="248"/>
      <c r="E8" s="249"/>
      <c r="F8" s="161"/>
      <c r="G8" s="247" t="s">
        <v>166</v>
      </c>
      <c r="H8" s="250"/>
      <c r="I8" s="251" t="str">
        <f>+proposition!B15</f>
        <v>M</v>
      </c>
      <c r="J8" s="252"/>
      <c r="K8" s="157"/>
      <c r="L8" s="157"/>
      <c r="M8" s="297" t="s">
        <v>192</v>
      </c>
      <c r="N8" s="298"/>
      <c r="O8" s="299"/>
      <c r="P8" s="162" t="s">
        <v>155</v>
      </c>
      <c r="Q8" s="163">
        <f>+proposition!L95</f>
        <v>0</v>
      </c>
      <c r="R8" s="157"/>
      <c r="S8" s="157"/>
    </row>
    <row r="9" spans="1:19" ht="18.75" customHeight="1" x14ac:dyDescent="0.25">
      <c r="A9" s="153"/>
      <c r="B9" s="246" t="s">
        <v>167</v>
      </c>
      <c r="C9" s="253"/>
      <c r="D9" s="254">
        <f>+D8+365</f>
        <v>365</v>
      </c>
      <c r="E9" s="255"/>
      <c r="F9" s="161"/>
      <c r="G9" s="256" t="s">
        <v>168</v>
      </c>
      <c r="H9" s="257"/>
      <c r="I9" s="258" t="str">
        <f>+proposition!C18</f>
        <v>………………………………………….</v>
      </c>
      <c r="J9" s="259"/>
      <c r="K9" s="157"/>
      <c r="L9" s="157"/>
      <c r="M9" s="300" t="s">
        <v>193</v>
      </c>
      <c r="N9" s="301"/>
      <c r="O9" s="302"/>
      <c r="P9" s="164" t="s">
        <v>155</v>
      </c>
      <c r="Q9" s="165">
        <f>+proposition!L97</f>
        <v>0</v>
      </c>
      <c r="R9" s="157"/>
      <c r="S9" s="157"/>
    </row>
    <row r="10" spans="1:19" ht="18.75" customHeight="1" x14ac:dyDescent="0.25">
      <c r="A10" s="153"/>
      <c r="B10" s="166" t="s">
        <v>169</v>
      </c>
      <c r="C10" s="167"/>
      <c r="D10" s="260" t="s">
        <v>236</v>
      </c>
      <c r="E10" s="261"/>
      <c r="F10" s="161"/>
      <c r="G10" s="256" t="s">
        <v>170</v>
      </c>
      <c r="H10" s="257"/>
      <c r="I10" s="290" t="str">
        <f>proposition!F18&amp;" "&amp;proposition!C19</f>
        <v>………. ……………………………</v>
      </c>
      <c r="J10" s="252"/>
      <c r="K10" s="157"/>
      <c r="L10" s="157"/>
      <c r="M10" s="300" t="str">
        <f>IF(proposition!B96="Casco Partiel","MINI OMNIUM", IF(proposition!B96="Pas de Casco","OMNIUM","FULL OMNIUM"))</f>
        <v>OMNIUM</v>
      </c>
      <c r="N10" s="301"/>
      <c r="O10" s="302"/>
      <c r="P10" s="164" t="str">
        <f>IF(proposition!B96="Pas de Casco","Non","Oui")</f>
        <v>Non</v>
      </c>
      <c r="Q10" s="165">
        <f>+proposition!L96</f>
        <v>0</v>
      </c>
      <c r="R10" s="157"/>
      <c r="S10" s="157"/>
    </row>
    <row r="11" spans="1:19" ht="18.75" customHeight="1" thickBot="1" x14ac:dyDescent="0.3">
      <c r="A11" s="153"/>
      <c r="B11" s="262" t="s">
        <v>171</v>
      </c>
      <c r="C11" s="263"/>
      <c r="D11" s="354" t="s">
        <v>261</v>
      </c>
      <c r="E11" s="262"/>
      <c r="F11" s="161"/>
      <c r="G11" s="293" t="s">
        <v>17</v>
      </c>
      <c r="H11" s="294"/>
      <c r="I11" s="295" t="str">
        <f>+proposition!E23</f>
        <v>....................................................</v>
      </c>
      <c r="J11" s="296"/>
      <c r="K11" s="157"/>
      <c r="L11" s="157"/>
      <c r="M11" s="347" t="s">
        <v>194</v>
      </c>
      <c r="N11" s="348"/>
      <c r="O11" s="349"/>
      <c r="P11" s="168"/>
      <c r="Q11" s="169"/>
      <c r="R11" s="157"/>
      <c r="S11" s="157"/>
    </row>
    <row r="12" spans="1:19" ht="18.75" customHeight="1" thickBot="1" x14ac:dyDescent="0.3">
      <c r="A12" s="153"/>
      <c r="B12" s="170"/>
      <c r="C12" s="170"/>
      <c r="D12" s="170"/>
      <c r="E12" s="170"/>
      <c r="F12" s="170"/>
      <c r="G12" s="153"/>
      <c r="H12" s="153"/>
      <c r="I12" s="153"/>
      <c r="J12" s="153"/>
      <c r="K12" s="153"/>
      <c r="L12" s="157"/>
      <c r="M12" s="280" t="s">
        <v>195</v>
      </c>
      <c r="N12" s="281"/>
      <c r="O12" s="282"/>
      <c r="P12" s="168"/>
      <c r="Q12" s="165"/>
      <c r="R12" s="157"/>
      <c r="S12" s="157"/>
    </row>
    <row r="13" spans="1:19" ht="30" customHeight="1" thickBot="1" x14ac:dyDescent="0.3">
      <c r="A13" s="153"/>
      <c r="B13" s="271" t="s">
        <v>173</v>
      </c>
      <c r="C13" s="272"/>
      <c r="D13" s="272"/>
      <c r="E13" s="273"/>
      <c r="F13" s="170"/>
      <c r="G13" s="239" t="s">
        <v>162</v>
      </c>
      <c r="H13" s="240"/>
      <c r="I13" s="240"/>
      <c r="J13" s="241"/>
      <c r="K13" s="153"/>
      <c r="L13" s="157"/>
      <c r="M13" s="280" t="s">
        <v>196</v>
      </c>
      <c r="N13" s="281"/>
      <c r="O13" s="282"/>
      <c r="P13" s="168"/>
      <c r="Q13" s="165"/>
      <c r="R13" s="157"/>
      <c r="S13" s="157"/>
    </row>
    <row r="14" spans="1:19" ht="18.75" customHeight="1" x14ac:dyDescent="0.25">
      <c r="A14" s="153"/>
      <c r="B14" s="274" t="s">
        <v>164</v>
      </c>
      <c r="C14" s="275"/>
      <c r="D14" s="276" t="str">
        <f>+proposition!E22</f>
        <v>……………………………………………………………………..</v>
      </c>
      <c r="E14" s="277"/>
      <c r="F14" s="170"/>
      <c r="G14" s="274" t="s">
        <v>164</v>
      </c>
      <c r="H14" s="275"/>
      <c r="I14" s="276" t="str">
        <f>+proposition!F22</f>
        <v>....................................................</v>
      </c>
      <c r="J14" s="277"/>
      <c r="K14" s="153"/>
      <c r="L14" s="157"/>
      <c r="M14" s="280" t="s">
        <v>197</v>
      </c>
      <c r="N14" s="281"/>
      <c r="O14" s="282"/>
      <c r="P14" s="168"/>
      <c r="Q14" s="165"/>
      <c r="R14" s="157"/>
      <c r="S14" s="157"/>
    </row>
    <row r="15" spans="1:19" ht="18.75" customHeight="1" x14ac:dyDescent="0.25">
      <c r="A15" s="153"/>
      <c r="B15" s="256" t="s">
        <v>168</v>
      </c>
      <c r="C15" s="269"/>
      <c r="D15" s="251" t="str">
        <f>+proposition!E24</f>
        <v>………………………………………….</v>
      </c>
      <c r="E15" s="252"/>
      <c r="F15" s="170"/>
      <c r="G15" s="256" t="s">
        <v>168</v>
      </c>
      <c r="H15" s="269"/>
      <c r="I15" s="251" t="str">
        <f>+proposition!F24</f>
        <v>....................................................</v>
      </c>
      <c r="J15" s="252"/>
      <c r="K15" s="153"/>
      <c r="L15" s="157"/>
      <c r="M15" s="283" t="s">
        <v>299</v>
      </c>
      <c r="N15" s="284"/>
      <c r="O15" s="285"/>
      <c r="P15" s="168" t="str">
        <f>IF(proposition!B96="Casco Complet","Oui","Non")</f>
        <v>Non</v>
      </c>
      <c r="Q15" s="165"/>
      <c r="R15" s="157"/>
      <c r="S15" s="157"/>
    </row>
    <row r="16" spans="1:19" ht="18.75" customHeight="1" x14ac:dyDescent="0.25">
      <c r="A16" s="153"/>
      <c r="B16" s="247" t="s">
        <v>170</v>
      </c>
      <c r="C16" s="266"/>
      <c r="D16" s="258" t="str">
        <f>+proposition!E25</f>
        <v>………. ……………………………</v>
      </c>
      <c r="E16" s="259"/>
      <c r="F16" s="170"/>
      <c r="G16" s="247" t="s">
        <v>170</v>
      </c>
      <c r="H16" s="266"/>
      <c r="I16" s="258" t="str">
        <f>+proposition!F25</f>
        <v>....................................................</v>
      </c>
      <c r="J16" s="259"/>
      <c r="K16" s="153"/>
      <c r="L16" s="157"/>
      <c r="M16" s="280" t="s">
        <v>198</v>
      </c>
      <c r="N16" s="281"/>
      <c r="O16" s="282"/>
      <c r="P16" s="171" t="str">
        <f>IF(proposition!B96="Casco Complet",proposition!C97,"-")</f>
        <v>-</v>
      </c>
      <c r="Q16" s="165"/>
      <c r="R16" s="157"/>
      <c r="S16" s="157"/>
    </row>
    <row r="17" spans="1:20" ht="18.75" customHeight="1" x14ac:dyDescent="0.25">
      <c r="A17" s="153"/>
      <c r="B17" s="267" t="s">
        <v>172</v>
      </c>
      <c r="C17" s="268"/>
      <c r="D17" s="278" t="str">
        <f>+proposition!E27</f>
        <v>....................................................</v>
      </c>
      <c r="E17" s="279"/>
      <c r="F17" s="170"/>
      <c r="G17" s="267" t="s">
        <v>172</v>
      </c>
      <c r="H17" s="268"/>
      <c r="I17" s="278" t="str">
        <f>+proposition!F27</f>
        <v>....................................................</v>
      </c>
      <c r="J17" s="279"/>
      <c r="K17" s="153"/>
      <c r="L17" s="157"/>
      <c r="M17" s="280" t="s">
        <v>199</v>
      </c>
      <c r="N17" s="281"/>
      <c r="O17" s="282"/>
      <c r="P17" s="171" t="str">
        <f>IF(proposition!B96="Casco Complet",proposition!F97,"-")</f>
        <v>-</v>
      </c>
      <c r="Q17" s="165"/>
      <c r="R17" s="157"/>
      <c r="S17" s="157"/>
    </row>
    <row r="18" spans="1:20" ht="18.75" customHeight="1" thickBot="1" x14ac:dyDescent="0.3">
      <c r="A18" s="153"/>
      <c r="B18" s="247" t="s">
        <v>17</v>
      </c>
      <c r="C18" s="266"/>
      <c r="D18" s="350" t="str">
        <f>+proposition!E23</f>
        <v>....................................................</v>
      </c>
      <c r="E18" s="254"/>
      <c r="F18" s="170"/>
      <c r="G18" s="293" t="s">
        <v>17</v>
      </c>
      <c r="H18" s="294"/>
      <c r="I18" s="303" t="str">
        <f>+proposition!F23</f>
        <v>....................................................</v>
      </c>
      <c r="J18" s="296"/>
      <c r="K18" s="153"/>
      <c r="L18" s="157"/>
      <c r="M18" s="335" t="s">
        <v>238</v>
      </c>
      <c r="N18" s="336"/>
      <c r="O18" s="337"/>
      <c r="P18" s="168" t="str">
        <f>proposition!C98</f>
        <v>Pas d'assistance</v>
      </c>
      <c r="Q18" s="165">
        <f>+proposition!L99</f>
        <v>0</v>
      </c>
      <c r="R18" s="157"/>
      <c r="S18" s="157"/>
    </row>
    <row r="19" spans="1:20" ht="18.75" customHeight="1" x14ac:dyDescent="0.25">
      <c r="A19" s="153"/>
      <c r="B19" s="267" t="s">
        <v>175</v>
      </c>
      <c r="C19" s="268"/>
      <c r="D19" s="258" t="str">
        <f>+proposition!E28</f>
        <v>....................................................</v>
      </c>
      <c r="E19" s="259"/>
      <c r="F19" s="170"/>
      <c r="G19" s="170"/>
      <c r="H19" s="170"/>
      <c r="I19" s="170"/>
      <c r="J19" s="170"/>
      <c r="K19" s="153"/>
      <c r="L19" s="157"/>
      <c r="M19" s="338" t="s">
        <v>244</v>
      </c>
      <c r="N19" s="339"/>
      <c r="O19" s="340"/>
      <c r="P19" s="172"/>
      <c r="Q19" s="173">
        <f>+proposition!L100</f>
        <v>0</v>
      </c>
      <c r="R19" s="157"/>
      <c r="S19" s="157"/>
    </row>
    <row r="20" spans="1:20" ht="18.75" customHeight="1" thickBot="1" x14ac:dyDescent="0.3">
      <c r="A20" s="153"/>
      <c r="B20" s="247" t="s">
        <v>176</v>
      </c>
      <c r="C20" s="266"/>
      <c r="D20" s="251">
        <f>+proposition!N91</f>
        <v>5</v>
      </c>
      <c r="E20" s="252"/>
      <c r="F20" s="170"/>
      <c r="G20" s="170"/>
      <c r="H20" s="170"/>
      <c r="I20" s="170"/>
      <c r="J20" s="170"/>
      <c r="K20" s="153"/>
      <c r="L20" s="157"/>
      <c r="M20" s="341"/>
      <c r="N20" s="342"/>
      <c r="O20" s="343"/>
      <c r="P20" s="174"/>
      <c r="Q20" s="169"/>
      <c r="R20" s="157"/>
      <c r="S20" s="157"/>
    </row>
    <row r="21" spans="1:20" ht="18.75" customHeight="1" thickBot="1" x14ac:dyDescent="0.3">
      <c r="A21" s="153"/>
      <c r="B21" s="293" t="s">
        <v>177</v>
      </c>
      <c r="C21" s="351"/>
      <c r="D21" s="352">
        <f>+proposition!N92</f>
        <v>5</v>
      </c>
      <c r="E21" s="353"/>
      <c r="F21" s="170"/>
      <c r="G21" s="170"/>
      <c r="H21" s="170"/>
      <c r="I21" s="170"/>
      <c r="J21" s="170"/>
      <c r="K21" s="153"/>
      <c r="L21" s="157"/>
      <c r="M21" s="325" t="s">
        <v>200</v>
      </c>
      <c r="N21" s="326"/>
      <c r="O21" s="326"/>
      <c r="P21" s="327"/>
      <c r="Q21" s="323">
        <f>+offre!C24</f>
        <v>0</v>
      </c>
      <c r="R21" s="157"/>
      <c r="S21" s="157"/>
    </row>
    <row r="22" spans="1:20" ht="18.75" customHeight="1" thickBot="1" x14ac:dyDescent="0.3">
      <c r="A22" s="153"/>
      <c r="B22" s="167"/>
      <c r="C22" s="161"/>
      <c r="D22" s="161"/>
      <c r="E22" s="161"/>
      <c r="F22" s="170"/>
      <c r="G22" s="170"/>
      <c r="H22" s="170"/>
      <c r="I22" s="170"/>
      <c r="J22" s="170"/>
      <c r="K22" s="153"/>
      <c r="L22" s="157"/>
      <c r="M22" s="328"/>
      <c r="N22" s="329"/>
      <c r="O22" s="329"/>
      <c r="P22" s="330"/>
      <c r="Q22" s="324"/>
      <c r="R22" s="157"/>
      <c r="S22" s="157"/>
    </row>
    <row r="23" spans="1:20" ht="18.75" customHeight="1" thickBot="1" x14ac:dyDescent="0.3">
      <c r="A23" s="153"/>
      <c r="B23" s="344" t="s">
        <v>178</v>
      </c>
      <c r="C23" s="345"/>
      <c r="D23" s="345"/>
      <c r="E23" s="345"/>
      <c r="F23" s="345"/>
      <c r="G23" s="345"/>
      <c r="H23" s="345"/>
      <c r="I23" s="345"/>
      <c r="J23" s="346"/>
      <c r="K23" s="153"/>
      <c r="L23" s="157"/>
      <c r="M23" s="331" t="s">
        <v>201</v>
      </c>
      <c r="N23" s="332"/>
      <c r="O23" s="332"/>
      <c r="P23" s="333"/>
      <c r="Q23" s="175">
        <f>+offre!C26</f>
        <v>53</v>
      </c>
      <c r="R23" s="157"/>
      <c r="S23" s="157"/>
    </row>
    <row r="24" spans="1:20" ht="21" customHeight="1" x14ac:dyDescent="0.25">
      <c r="A24" s="153"/>
      <c r="B24" s="315" t="s">
        <v>245</v>
      </c>
      <c r="C24" s="274"/>
      <c r="D24" s="316" t="str">
        <f>+proposition!C72</f>
        <v>............................................</v>
      </c>
      <c r="E24" s="317"/>
      <c r="F24" s="318"/>
      <c r="G24" s="274" t="s">
        <v>82</v>
      </c>
      <c r="H24" s="275"/>
      <c r="I24" s="316" t="str">
        <f>+proposition!F72</f>
        <v>....................................................</v>
      </c>
      <c r="J24" s="318"/>
      <c r="K24" s="153"/>
      <c r="L24" s="153"/>
      <c r="M24" s="153"/>
      <c r="N24" s="153"/>
      <c r="O24" s="153"/>
      <c r="P24" s="153"/>
      <c r="Q24" s="153"/>
      <c r="R24" s="153"/>
      <c r="S24" s="153"/>
    </row>
    <row r="25" spans="1:20" ht="21" customHeight="1" x14ac:dyDescent="0.25">
      <c r="A25" s="153"/>
      <c r="B25" s="246" t="s">
        <v>179</v>
      </c>
      <c r="C25" s="253"/>
      <c r="D25" s="319" t="str">
        <f>+proposition!F77</f>
        <v>....................................................</v>
      </c>
      <c r="E25" s="320"/>
      <c r="F25" s="321"/>
      <c r="G25" s="247" t="s">
        <v>180</v>
      </c>
      <c r="H25" s="266"/>
      <c r="I25" s="304" t="str">
        <f>+proposition!F79</f>
        <v>Voiture particuliere</v>
      </c>
      <c r="J25" s="305"/>
      <c r="K25" s="153"/>
      <c r="L25" s="334" t="s">
        <v>202</v>
      </c>
      <c r="M25" s="334"/>
      <c r="N25" s="334"/>
      <c r="O25" s="334"/>
      <c r="P25" s="334"/>
      <c r="Q25" s="334"/>
      <c r="R25" s="334"/>
      <c r="S25" s="334"/>
    </row>
    <row r="26" spans="1:20" ht="15" customHeight="1" x14ac:dyDescent="0.25">
      <c r="A26" s="153"/>
      <c r="B26" s="176" t="s">
        <v>181</v>
      </c>
      <c r="C26" s="177"/>
      <c r="D26" s="304" t="str">
        <f>+proposition!C77</f>
        <v>............................................</v>
      </c>
      <c r="E26" s="268"/>
      <c r="F26" s="305"/>
      <c r="G26" s="247" t="s">
        <v>182</v>
      </c>
      <c r="H26" s="266"/>
      <c r="I26" s="304" t="str">
        <f>+proposition!C79</f>
        <v>Essence</v>
      </c>
      <c r="J26" s="305"/>
      <c r="K26" s="153"/>
      <c r="L26" s="334"/>
      <c r="M26" s="334"/>
      <c r="N26" s="334"/>
      <c r="O26" s="334"/>
      <c r="P26" s="334"/>
      <c r="Q26" s="334"/>
      <c r="R26" s="334"/>
      <c r="S26" s="334"/>
      <c r="T26" s="91"/>
    </row>
    <row r="27" spans="1:20" ht="18" customHeight="1" x14ac:dyDescent="0.25">
      <c r="A27" s="153"/>
      <c r="B27" s="322" t="s">
        <v>183</v>
      </c>
      <c r="C27" s="267"/>
      <c r="D27" s="304" t="str">
        <f>+proposition!C73</f>
        <v>............................................</v>
      </c>
      <c r="E27" s="268"/>
      <c r="F27" s="305"/>
      <c r="G27" s="247" t="s">
        <v>184</v>
      </c>
      <c r="H27" s="266"/>
      <c r="I27" s="304" t="str">
        <f>+proposition!C76</f>
        <v>............................................</v>
      </c>
      <c r="J27" s="305"/>
      <c r="K27" s="153"/>
      <c r="L27" s="334"/>
      <c r="M27" s="334"/>
      <c r="N27" s="334"/>
      <c r="O27" s="334"/>
      <c r="P27" s="334"/>
      <c r="Q27" s="334"/>
      <c r="R27" s="334"/>
      <c r="S27" s="334"/>
      <c r="T27" s="67"/>
    </row>
    <row r="28" spans="1:20" ht="21" customHeight="1" x14ac:dyDescent="0.25">
      <c r="A28" s="153"/>
      <c r="B28" s="314" t="s">
        <v>185</v>
      </c>
      <c r="C28" s="256"/>
      <c r="D28" s="304" t="str">
        <f>+proposition!F80</f>
        <v>....................................................</v>
      </c>
      <c r="E28" s="268"/>
      <c r="F28" s="305"/>
      <c r="G28" s="247" t="s">
        <v>186</v>
      </c>
      <c r="H28" s="266"/>
      <c r="I28" s="304" t="str">
        <f>+proposition!C75</f>
        <v>............................................</v>
      </c>
      <c r="J28" s="305"/>
      <c r="K28" s="153"/>
      <c r="L28" s="334"/>
      <c r="M28" s="334"/>
      <c r="N28" s="334"/>
      <c r="O28" s="334"/>
      <c r="P28" s="334"/>
      <c r="Q28" s="334"/>
      <c r="R28" s="334"/>
      <c r="S28" s="334"/>
      <c r="T28" s="67"/>
    </row>
    <row r="29" spans="1:20" ht="21.75" customHeight="1" thickBot="1" x14ac:dyDescent="0.3">
      <c r="A29" s="153"/>
      <c r="B29" s="307" t="s">
        <v>187</v>
      </c>
      <c r="C29" s="308"/>
      <c r="D29" s="309" t="str">
        <f>+proposition!C84</f>
        <v>............................................</v>
      </c>
      <c r="E29" s="310"/>
      <c r="F29" s="311"/>
      <c r="G29" s="293" t="s">
        <v>188</v>
      </c>
      <c r="H29" s="294"/>
      <c r="I29" s="312" t="str">
        <f>+proposition!F83</f>
        <v>....................................................</v>
      </c>
      <c r="J29" s="313"/>
      <c r="K29" s="153"/>
      <c r="L29" s="178"/>
      <c r="M29" s="178"/>
      <c r="N29" s="178"/>
      <c r="O29" s="178"/>
      <c r="P29" s="179" t="s">
        <v>249</v>
      </c>
      <c r="Q29" s="153"/>
      <c r="R29" s="178"/>
      <c r="S29" s="178"/>
      <c r="T29" s="92"/>
    </row>
    <row r="30" spans="1:20" ht="17.25" customHeight="1" x14ac:dyDescent="0.25">
      <c r="A30" s="153"/>
      <c r="B30" s="180"/>
      <c r="C30" s="180"/>
      <c r="D30" s="181"/>
      <c r="E30" s="181"/>
      <c r="F30" s="181"/>
      <c r="G30" s="161"/>
      <c r="H30" s="161"/>
      <c r="I30" s="161"/>
      <c r="J30" s="161"/>
      <c r="K30" s="153"/>
      <c r="L30" s="153"/>
      <c r="M30" s="182" t="s">
        <v>248</v>
      </c>
      <c r="N30" s="306">
        <f ca="1">TODAY()</f>
        <v>41932</v>
      </c>
      <c r="O30" s="306"/>
      <c r="P30" s="153"/>
      <c r="Q30" s="153"/>
      <c r="R30" s="155"/>
      <c r="S30" s="183"/>
      <c r="T30" s="92"/>
    </row>
    <row r="31" spans="1:20" ht="20.25" customHeight="1" x14ac:dyDescent="0.25">
      <c r="A31" s="153"/>
      <c r="B31" s="180"/>
      <c r="C31" s="180"/>
      <c r="D31" s="181"/>
      <c r="E31" s="181"/>
      <c r="F31" s="181"/>
      <c r="G31" s="161"/>
      <c r="H31" s="161"/>
      <c r="I31" s="161"/>
      <c r="J31" s="161"/>
      <c r="K31" s="153"/>
      <c r="L31" s="153"/>
      <c r="M31" s="182"/>
      <c r="N31" s="184"/>
      <c r="O31" s="184"/>
      <c r="P31" s="153"/>
      <c r="Q31" s="153"/>
      <c r="R31" s="155"/>
      <c r="S31" s="183"/>
      <c r="T31" s="92"/>
    </row>
    <row r="32" spans="1:20" ht="29.25" customHeight="1" x14ac:dyDescent="0.25">
      <c r="A32" s="153"/>
      <c r="B32" s="153"/>
      <c r="C32" s="153"/>
      <c r="D32" s="153"/>
      <c r="E32" s="153"/>
      <c r="F32" s="153"/>
      <c r="G32" s="153"/>
      <c r="H32" s="153"/>
      <c r="I32" s="153"/>
      <c r="J32" s="153"/>
      <c r="K32" s="153"/>
      <c r="L32" s="153"/>
      <c r="M32" s="182"/>
      <c r="N32" s="185"/>
      <c r="O32" s="185"/>
      <c r="P32" s="186" t="s">
        <v>250</v>
      </c>
      <c r="Q32" s="153"/>
      <c r="R32" s="153"/>
      <c r="S32" s="183"/>
      <c r="T32" s="67"/>
    </row>
    <row r="33" spans="1:19" ht="34.5" customHeight="1" x14ac:dyDescent="0.25">
      <c r="A33" s="153"/>
      <c r="B33" s="153"/>
      <c r="C33" s="153"/>
      <c r="D33" s="153"/>
      <c r="E33" s="153"/>
      <c r="F33" s="153"/>
      <c r="G33" s="153"/>
      <c r="H33" s="153"/>
      <c r="I33" s="153"/>
      <c r="J33" s="153"/>
      <c r="K33" s="153"/>
      <c r="L33" s="153"/>
      <c r="M33" s="153"/>
      <c r="N33" s="153"/>
      <c r="O33" s="153"/>
      <c r="P33" s="153"/>
      <c r="Q33" s="153"/>
      <c r="R33" s="153"/>
      <c r="S33" s="153"/>
    </row>
    <row r="34" spans="1:19" ht="24.75" customHeight="1" x14ac:dyDescent="0.25"/>
    <row r="40" spans="1:19" x14ac:dyDescent="0.25">
      <c r="C40" s="67"/>
    </row>
    <row r="54" ht="31.5" customHeight="1" x14ac:dyDescent="0.25"/>
  </sheetData>
  <sheetProtection sheet="1" objects="1" scenarios="1" selectLockedCells="1"/>
  <mergeCells count="96">
    <mergeCell ref="M16:O16"/>
    <mergeCell ref="B23:J23"/>
    <mergeCell ref="M11:O11"/>
    <mergeCell ref="M12:O12"/>
    <mergeCell ref="M13:O13"/>
    <mergeCell ref="B18:C18"/>
    <mergeCell ref="D18:E18"/>
    <mergeCell ref="B19:C19"/>
    <mergeCell ref="D19:E19"/>
    <mergeCell ref="B20:C20"/>
    <mergeCell ref="D20:E20"/>
    <mergeCell ref="B21:C21"/>
    <mergeCell ref="D21:E21"/>
    <mergeCell ref="D11:E11"/>
    <mergeCell ref="G14:H14"/>
    <mergeCell ref="I14:J14"/>
    <mergeCell ref="Q21:Q22"/>
    <mergeCell ref="M21:P22"/>
    <mergeCell ref="M23:P23"/>
    <mergeCell ref="L25:S28"/>
    <mergeCell ref="M17:O17"/>
    <mergeCell ref="M18:O18"/>
    <mergeCell ref="M19:O19"/>
    <mergeCell ref="M20:O20"/>
    <mergeCell ref="B28:C28"/>
    <mergeCell ref="D28:F28"/>
    <mergeCell ref="G28:H28"/>
    <mergeCell ref="I28:J28"/>
    <mergeCell ref="B24:C24"/>
    <mergeCell ref="D24:F24"/>
    <mergeCell ref="G24:H24"/>
    <mergeCell ref="I24:J24"/>
    <mergeCell ref="B25:C25"/>
    <mergeCell ref="D25:F25"/>
    <mergeCell ref="G25:H25"/>
    <mergeCell ref="I25:J25"/>
    <mergeCell ref="D26:F26"/>
    <mergeCell ref="G26:H26"/>
    <mergeCell ref="I26:J26"/>
    <mergeCell ref="B27:C27"/>
    <mergeCell ref="N30:O30"/>
    <mergeCell ref="B29:C29"/>
    <mergeCell ref="D29:F29"/>
    <mergeCell ref="G29:H29"/>
    <mergeCell ref="I29:J29"/>
    <mergeCell ref="G18:H18"/>
    <mergeCell ref="I18:J18"/>
    <mergeCell ref="G16:H16"/>
    <mergeCell ref="I16:J16"/>
    <mergeCell ref="D27:F27"/>
    <mergeCell ref="G27:H27"/>
    <mergeCell ref="I27:J27"/>
    <mergeCell ref="G17:H17"/>
    <mergeCell ref="I17:J17"/>
    <mergeCell ref="M14:O14"/>
    <mergeCell ref="M15:O15"/>
    <mergeCell ref="M6:O6"/>
    <mergeCell ref="M7:O7"/>
    <mergeCell ref="G6:J6"/>
    <mergeCell ref="G7:H7"/>
    <mergeCell ref="G10:H10"/>
    <mergeCell ref="I10:J10"/>
    <mergeCell ref="I7:J7"/>
    <mergeCell ref="I15:J15"/>
    <mergeCell ref="G15:H15"/>
    <mergeCell ref="G11:H11"/>
    <mergeCell ref="I11:J11"/>
    <mergeCell ref="M8:O8"/>
    <mergeCell ref="M9:O9"/>
    <mergeCell ref="M10:O10"/>
    <mergeCell ref="B16:C16"/>
    <mergeCell ref="B17:C17"/>
    <mergeCell ref="B15:C15"/>
    <mergeCell ref="D15:E15"/>
    <mergeCell ref="B4:E4"/>
    <mergeCell ref="B13:E13"/>
    <mergeCell ref="B14:C14"/>
    <mergeCell ref="D14:E14"/>
    <mergeCell ref="D16:E16"/>
    <mergeCell ref="D17:E17"/>
    <mergeCell ref="B2:R2"/>
    <mergeCell ref="B6:E6"/>
    <mergeCell ref="G13:J13"/>
    <mergeCell ref="B7:C7"/>
    <mergeCell ref="D7:E7"/>
    <mergeCell ref="B8:C8"/>
    <mergeCell ref="D8:E8"/>
    <mergeCell ref="G8:H8"/>
    <mergeCell ref="I8:J8"/>
    <mergeCell ref="B9:C9"/>
    <mergeCell ref="D9:E9"/>
    <mergeCell ref="G9:H9"/>
    <mergeCell ref="I9:J9"/>
    <mergeCell ref="D10:E10"/>
    <mergeCell ref="B11:C11"/>
    <mergeCell ref="P6:P7"/>
  </mergeCells>
  <dataValidations count="3">
    <dataValidation type="list" allowBlank="1" showInputMessage="1" showErrorMessage="1" sqref="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D65528 IY65529 SU65529 ACQ65529 AMM65529 AWI65529 BGE65529 BQA65529 BZW65529 CJS65529 CTO65529 DDK65529 DNG65529 DXC65529 EGY65529 EQU65529 FAQ65529 FKM65529 FUI65529 GEE65529 GOA65529 GXW65529 HHS65529 HRO65529 IBK65529 ILG65529 IVC65529 JEY65529 JOU65529 JYQ65529 KIM65529 KSI65529 LCE65529 LMA65529 LVW65529 MFS65529 MPO65529 MZK65529 NJG65529 NTC65529 OCY65529 OMU65529 OWQ65529 PGM65529 PQI65529 QAE65529 QKA65529 QTW65529 RDS65529 RNO65529 RXK65529 SHG65529 SRC65529 TAY65529 TKU65529 TUQ65529 UEM65529 UOI65529 UYE65529 VIA65529 VRW65529 WBS65529 WLO65529 WVK65529 D131064 IY131065 SU131065 ACQ131065 AMM131065 AWI131065 BGE131065 BQA131065 BZW131065 CJS131065 CTO131065 DDK131065 DNG131065 DXC131065 EGY131065 EQU131065 FAQ131065 FKM131065 FUI131065 GEE131065 GOA131065 GXW131065 HHS131065 HRO131065 IBK131065 ILG131065 IVC131065 JEY131065 JOU131065 JYQ131065 KIM131065 KSI131065 LCE131065 LMA131065 LVW131065 MFS131065 MPO131065 MZK131065 NJG131065 NTC131065 OCY131065 OMU131065 OWQ131065 PGM131065 PQI131065 QAE131065 QKA131065 QTW131065 RDS131065 RNO131065 RXK131065 SHG131065 SRC131065 TAY131065 TKU131065 TUQ131065 UEM131065 UOI131065 UYE131065 VIA131065 VRW131065 WBS131065 WLO131065 WVK131065 D196600 IY196601 SU196601 ACQ196601 AMM196601 AWI196601 BGE196601 BQA196601 BZW196601 CJS196601 CTO196601 DDK196601 DNG196601 DXC196601 EGY196601 EQU196601 FAQ196601 FKM196601 FUI196601 GEE196601 GOA196601 GXW196601 HHS196601 HRO196601 IBK196601 ILG196601 IVC196601 JEY196601 JOU196601 JYQ196601 KIM196601 KSI196601 LCE196601 LMA196601 LVW196601 MFS196601 MPO196601 MZK196601 NJG196601 NTC196601 OCY196601 OMU196601 OWQ196601 PGM196601 PQI196601 QAE196601 QKA196601 QTW196601 RDS196601 RNO196601 RXK196601 SHG196601 SRC196601 TAY196601 TKU196601 TUQ196601 UEM196601 UOI196601 UYE196601 VIA196601 VRW196601 WBS196601 WLO196601 WVK196601 D262136 IY262137 SU262137 ACQ262137 AMM262137 AWI262137 BGE262137 BQA262137 BZW262137 CJS262137 CTO262137 DDK262137 DNG262137 DXC262137 EGY262137 EQU262137 FAQ262137 FKM262137 FUI262137 GEE262137 GOA262137 GXW262137 HHS262137 HRO262137 IBK262137 ILG262137 IVC262137 JEY262137 JOU262137 JYQ262137 KIM262137 KSI262137 LCE262137 LMA262137 LVW262137 MFS262137 MPO262137 MZK262137 NJG262137 NTC262137 OCY262137 OMU262137 OWQ262137 PGM262137 PQI262137 QAE262137 QKA262137 QTW262137 RDS262137 RNO262137 RXK262137 SHG262137 SRC262137 TAY262137 TKU262137 TUQ262137 UEM262137 UOI262137 UYE262137 VIA262137 VRW262137 WBS262137 WLO262137 WVK262137 D327672 IY327673 SU327673 ACQ327673 AMM327673 AWI327673 BGE327673 BQA327673 BZW327673 CJS327673 CTO327673 DDK327673 DNG327673 DXC327673 EGY327673 EQU327673 FAQ327673 FKM327673 FUI327673 GEE327673 GOA327673 GXW327673 HHS327673 HRO327673 IBK327673 ILG327673 IVC327673 JEY327673 JOU327673 JYQ327673 KIM327673 KSI327673 LCE327673 LMA327673 LVW327673 MFS327673 MPO327673 MZK327673 NJG327673 NTC327673 OCY327673 OMU327673 OWQ327673 PGM327673 PQI327673 QAE327673 QKA327673 QTW327673 RDS327673 RNO327673 RXK327673 SHG327673 SRC327673 TAY327673 TKU327673 TUQ327673 UEM327673 UOI327673 UYE327673 VIA327673 VRW327673 WBS327673 WLO327673 WVK327673 D393208 IY393209 SU393209 ACQ393209 AMM393209 AWI393209 BGE393209 BQA393209 BZW393209 CJS393209 CTO393209 DDK393209 DNG393209 DXC393209 EGY393209 EQU393209 FAQ393209 FKM393209 FUI393209 GEE393209 GOA393209 GXW393209 HHS393209 HRO393209 IBK393209 ILG393209 IVC393209 JEY393209 JOU393209 JYQ393209 KIM393209 KSI393209 LCE393209 LMA393209 LVW393209 MFS393209 MPO393209 MZK393209 NJG393209 NTC393209 OCY393209 OMU393209 OWQ393209 PGM393209 PQI393209 QAE393209 QKA393209 QTW393209 RDS393209 RNO393209 RXK393209 SHG393209 SRC393209 TAY393209 TKU393209 TUQ393209 UEM393209 UOI393209 UYE393209 VIA393209 VRW393209 WBS393209 WLO393209 WVK393209 D458744 IY458745 SU458745 ACQ458745 AMM458745 AWI458745 BGE458745 BQA458745 BZW458745 CJS458745 CTO458745 DDK458745 DNG458745 DXC458745 EGY458745 EQU458745 FAQ458745 FKM458745 FUI458745 GEE458745 GOA458745 GXW458745 HHS458745 HRO458745 IBK458745 ILG458745 IVC458745 JEY458745 JOU458745 JYQ458745 KIM458745 KSI458745 LCE458745 LMA458745 LVW458745 MFS458745 MPO458745 MZK458745 NJG458745 NTC458745 OCY458745 OMU458745 OWQ458745 PGM458745 PQI458745 QAE458745 QKA458745 QTW458745 RDS458745 RNO458745 RXK458745 SHG458745 SRC458745 TAY458745 TKU458745 TUQ458745 UEM458745 UOI458745 UYE458745 VIA458745 VRW458745 WBS458745 WLO458745 WVK458745 D524280 IY524281 SU524281 ACQ524281 AMM524281 AWI524281 BGE524281 BQA524281 BZW524281 CJS524281 CTO524281 DDK524281 DNG524281 DXC524281 EGY524281 EQU524281 FAQ524281 FKM524281 FUI524281 GEE524281 GOA524281 GXW524281 HHS524281 HRO524281 IBK524281 ILG524281 IVC524281 JEY524281 JOU524281 JYQ524281 KIM524281 KSI524281 LCE524281 LMA524281 LVW524281 MFS524281 MPO524281 MZK524281 NJG524281 NTC524281 OCY524281 OMU524281 OWQ524281 PGM524281 PQI524281 QAE524281 QKA524281 QTW524281 RDS524281 RNO524281 RXK524281 SHG524281 SRC524281 TAY524281 TKU524281 TUQ524281 UEM524281 UOI524281 UYE524281 VIA524281 VRW524281 WBS524281 WLO524281 WVK524281 D589816 IY589817 SU589817 ACQ589817 AMM589817 AWI589817 BGE589817 BQA589817 BZW589817 CJS589817 CTO589817 DDK589817 DNG589817 DXC589817 EGY589817 EQU589817 FAQ589817 FKM589817 FUI589817 GEE589817 GOA589817 GXW589817 HHS589817 HRO589817 IBK589817 ILG589817 IVC589817 JEY589817 JOU589817 JYQ589817 KIM589817 KSI589817 LCE589817 LMA589817 LVW589817 MFS589817 MPO589817 MZK589817 NJG589817 NTC589817 OCY589817 OMU589817 OWQ589817 PGM589817 PQI589817 QAE589817 QKA589817 QTW589817 RDS589817 RNO589817 RXK589817 SHG589817 SRC589817 TAY589817 TKU589817 TUQ589817 UEM589817 UOI589817 UYE589817 VIA589817 VRW589817 WBS589817 WLO589817 WVK589817 D655352 IY655353 SU655353 ACQ655353 AMM655353 AWI655353 BGE655353 BQA655353 BZW655353 CJS655353 CTO655353 DDK655353 DNG655353 DXC655353 EGY655353 EQU655353 FAQ655353 FKM655353 FUI655353 GEE655353 GOA655353 GXW655353 HHS655353 HRO655353 IBK655353 ILG655353 IVC655353 JEY655353 JOU655353 JYQ655353 KIM655353 KSI655353 LCE655353 LMA655353 LVW655353 MFS655353 MPO655353 MZK655353 NJG655353 NTC655353 OCY655353 OMU655353 OWQ655353 PGM655353 PQI655353 QAE655353 QKA655353 QTW655353 RDS655353 RNO655353 RXK655353 SHG655353 SRC655353 TAY655353 TKU655353 TUQ655353 UEM655353 UOI655353 UYE655353 VIA655353 VRW655353 WBS655353 WLO655353 WVK655353 D720888 IY720889 SU720889 ACQ720889 AMM720889 AWI720889 BGE720889 BQA720889 BZW720889 CJS720889 CTO720889 DDK720889 DNG720889 DXC720889 EGY720889 EQU720889 FAQ720889 FKM720889 FUI720889 GEE720889 GOA720889 GXW720889 HHS720889 HRO720889 IBK720889 ILG720889 IVC720889 JEY720889 JOU720889 JYQ720889 KIM720889 KSI720889 LCE720889 LMA720889 LVW720889 MFS720889 MPO720889 MZK720889 NJG720889 NTC720889 OCY720889 OMU720889 OWQ720889 PGM720889 PQI720889 QAE720889 QKA720889 QTW720889 RDS720889 RNO720889 RXK720889 SHG720889 SRC720889 TAY720889 TKU720889 TUQ720889 UEM720889 UOI720889 UYE720889 VIA720889 VRW720889 WBS720889 WLO720889 WVK720889 D786424 IY786425 SU786425 ACQ786425 AMM786425 AWI786425 BGE786425 BQA786425 BZW786425 CJS786425 CTO786425 DDK786425 DNG786425 DXC786425 EGY786425 EQU786425 FAQ786425 FKM786425 FUI786425 GEE786425 GOA786425 GXW786425 HHS786425 HRO786425 IBK786425 ILG786425 IVC786425 JEY786425 JOU786425 JYQ786425 KIM786425 KSI786425 LCE786425 LMA786425 LVW786425 MFS786425 MPO786425 MZK786425 NJG786425 NTC786425 OCY786425 OMU786425 OWQ786425 PGM786425 PQI786425 QAE786425 QKA786425 QTW786425 RDS786425 RNO786425 RXK786425 SHG786425 SRC786425 TAY786425 TKU786425 TUQ786425 UEM786425 UOI786425 UYE786425 VIA786425 VRW786425 WBS786425 WLO786425 WVK786425 D851960 IY851961 SU851961 ACQ851961 AMM851961 AWI851961 BGE851961 BQA851961 BZW851961 CJS851961 CTO851961 DDK851961 DNG851961 DXC851961 EGY851961 EQU851961 FAQ851961 FKM851961 FUI851961 GEE851961 GOA851961 GXW851961 HHS851961 HRO851961 IBK851961 ILG851961 IVC851961 JEY851961 JOU851961 JYQ851961 KIM851961 KSI851961 LCE851961 LMA851961 LVW851961 MFS851961 MPO851961 MZK851961 NJG851961 NTC851961 OCY851961 OMU851961 OWQ851961 PGM851961 PQI851961 QAE851961 QKA851961 QTW851961 RDS851961 RNO851961 RXK851961 SHG851961 SRC851961 TAY851961 TKU851961 TUQ851961 UEM851961 UOI851961 UYE851961 VIA851961 VRW851961 WBS851961 WLO851961 WVK851961 D917496 IY917497 SU917497 ACQ917497 AMM917497 AWI917497 BGE917497 BQA917497 BZW917497 CJS917497 CTO917497 DDK917497 DNG917497 DXC917497 EGY917497 EQU917497 FAQ917497 FKM917497 FUI917497 GEE917497 GOA917497 GXW917497 HHS917497 HRO917497 IBK917497 ILG917497 IVC917497 JEY917497 JOU917497 JYQ917497 KIM917497 KSI917497 LCE917497 LMA917497 LVW917497 MFS917497 MPO917497 MZK917497 NJG917497 NTC917497 OCY917497 OMU917497 OWQ917497 PGM917497 PQI917497 QAE917497 QKA917497 QTW917497 RDS917497 RNO917497 RXK917497 SHG917497 SRC917497 TAY917497 TKU917497 TUQ917497 UEM917497 UOI917497 UYE917497 VIA917497 VRW917497 WBS917497 WLO917497 WVK917497 D983032 IY983033 SU983033 ACQ983033 AMM983033 AWI983033 BGE983033 BQA983033 BZW983033 CJS983033 CTO983033 DDK983033 DNG983033 DXC983033 EGY983033 EQU983033 FAQ983033 FKM983033 FUI983033 GEE983033 GOA983033 GXW983033 HHS983033 HRO983033 IBK983033 ILG983033 IVC983033 JEY983033 JOU983033 JYQ983033 KIM983033 KSI983033 LCE983033 LMA983033 LVW983033 MFS983033 MPO983033 MZK983033 NJG983033 NTC983033 OCY983033 OMU983033 OWQ983033 PGM983033 PQI983033 QAE983033 QKA983033 QTW983033 RDS983033 RNO983033 RXK983033 SHG983033 SRC983033 TAY983033 TKU983033 TUQ983033 UEM983033 UOI983033 UYE983033 VIA983033 VRW983033 WBS983033 WLO983033 WVK983033">
      <mc:AlternateContent xmlns:x12ac="http://schemas.microsoft.com/office/spreadsheetml/2011/1/ac" xmlns:mc="http://schemas.openxmlformats.org/markup-compatibility/2006">
        <mc:Choice Requires="x12ac">
          <x12ac:list>"""Monsieur""","""Madame""","""Mademoiselle"""</x12ac:list>
        </mc:Choice>
        <mc:Fallback>
          <formula1>"""Monsieur"",""Madame"",""Mademoiselle"""</formula1>
        </mc:Fallback>
      </mc:AlternateContent>
    </dataValidation>
    <dataValidation type="list" allowBlank="1" showInputMessage="1" showErrorMessage="1" sqref="WVP983033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I65528 JD65529 SZ65529 ACV65529 AMR65529 AWN65529 BGJ65529 BQF65529 CAB65529 CJX65529 CTT65529 DDP65529 DNL65529 DXH65529 EHD65529 EQZ65529 FAV65529 FKR65529 FUN65529 GEJ65529 GOF65529 GYB65529 HHX65529 HRT65529 IBP65529 ILL65529 IVH65529 JFD65529 JOZ65529 JYV65529 KIR65529 KSN65529 LCJ65529 LMF65529 LWB65529 MFX65529 MPT65529 MZP65529 NJL65529 NTH65529 ODD65529 OMZ65529 OWV65529 PGR65529 PQN65529 QAJ65529 QKF65529 QUB65529 RDX65529 RNT65529 RXP65529 SHL65529 SRH65529 TBD65529 TKZ65529 TUV65529 UER65529 UON65529 UYJ65529 VIF65529 VSB65529 WBX65529 WLT65529 WVP65529 I131064 JD131065 SZ131065 ACV131065 AMR131065 AWN131065 BGJ131065 BQF131065 CAB131065 CJX131065 CTT131065 DDP131065 DNL131065 DXH131065 EHD131065 EQZ131065 FAV131065 FKR131065 FUN131065 GEJ131065 GOF131065 GYB131065 HHX131065 HRT131065 IBP131065 ILL131065 IVH131065 JFD131065 JOZ131065 JYV131065 KIR131065 KSN131065 LCJ131065 LMF131065 LWB131065 MFX131065 MPT131065 MZP131065 NJL131065 NTH131065 ODD131065 OMZ131065 OWV131065 PGR131065 PQN131065 QAJ131065 QKF131065 QUB131065 RDX131065 RNT131065 RXP131065 SHL131065 SRH131065 TBD131065 TKZ131065 TUV131065 UER131065 UON131065 UYJ131065 VIF131065 VSB131065 WBX131065 WLT131065 WVP131065 I196600 JD196601 SZ196601 ACV196601 AMR196601 AWN196601 BGJ196601 BQF196601 CAB196601 CJX196601 CTT196601 DDP196601 DNL196601 DXH196601 EHD196601 EQZ196601 FAV196601 FKR196601 FUN196601 GEJ196601 GOF196601 GYB196601 HHX196601 HRT196601 IBP196601 ILL196601 IVH196601 JFD196601 JOZ196601 JYV196601 KIR196601 KSN196601 LCJ196601 LMF196601 LWB196601 MFX196601 MPT196601 MZP196601 NJL196601 NTH196601 ODD196601 OMZ196601 OWV196601 PGR196601 PQN196601 QAJ196601 QKF196601 QUB196601 RDX196601 RNT196601 RXP196601 SHL196601 SRH196601 TBD196601 TKZ196601 TUV196601 UER196601 UON196601 UYJ196601 VIF196601 VSB196601 WBX196601 WLT196601 WVP196601 I262136 JD262137 SZ262137 ACV262137 AMR262137 AWN262137 BGJ262137 BQF262137 CAB262137 CJX262137 CTT262137 DDP262137 DNL262137 DXH262137 EHD262137 EQZ262137 FAV262137 FKR262137 FUN262137 GEJ262137 GOF262137 GYB262137 HHX262137 HRT262137 IBP262137 ILL262137 IVH262137 JFD262137 JOZ262137 JYV262137 KIR262137 KSN262137 LCJ262137 LMF262137 LWB262137 MFX262137 MPT262137 MZP262137 NJL262137 NTH262137 ODD262137 OMZ262137 OWV262137 PGR262137 PQN262137 QAJ262137 QKF262137 QUB262137 RDX262137 RNT262137 RXP262137 SHL262137 SRH262137 TBD262137 TKZ262137 TUV262137 UER262137 UON262137 UYJ262137 VIF262137 VSB262137 WBX262137 WLT262137 WVP262137 I327672 JD327673 SZ327673 ACV327673 AMR327673 AWN327673 BGJ327673 BQF327673 CAB327673 CJX327673 CTT327673 DDP327673 DNL327673 DXH327673 EHD327673 EQZ327673 FAV327673 FKR327673 FUN327673 GEJ327673 GOF327673 GYB327673 HHX327673 HRT327673 IBP327673 ILL327673 IVH327673 JFD327673 JOZ327673 JYV327673 KIR327673 KSN327673 LCJ327673 LMF327673 LWB327673 MFX327673 MPT327673 MZP327673 NJL327673 NTH327673 ODD327673 OMZ327673 OWV327673 PGR327673 PQN327673 QAJ327673 QKF327673 QUB327673 RDX327673 RNT327673 RXP327673 SHL327673 SRH327673 TBD327673 TKZ327673 TUV327673 UER327673 UON327673 UYJ327673 VIF327673 VSB327673 WBX327673 WLT327673 WVP327673 I393208 JD393209 SZ393209 ACV393209 AMR393209 AWN393209 BGJ393209 BQF393209 CAB393209 CJX393209 CTT393209 DDP393209 DNL393209 DXH393209 EHD393209 EQZ393209 FAV393209 FKR393209 FUN393209 GEJ393209 GOF393209 GYB393209 HHX393209 HRT393209 IBP393209 ILL393209 IVH393209 JFD393209 JOZ393209 JYV393209 KIR393209 KSN393209 LCJ393209 LMF393209 LWB393209 MFX393209 MPT393209 MZP393209 NJL393209 NTH393209 ODD393209 OMZ393209 OWV393209 PGR393209 PQN393209 QAJ393209 QKF393209 QUB393209 RDX393209 RNT393209 RXP393209 SHL393209 SRH393209 TBD393209 TKZ393209 TUV393209 UER393209 UON393209 UYJ393209 VIF393209 VSB393209 WBX393209 WLT393209 WVP393209 I458744 JD458745 SZ458745 ACV458745 AMR458745 AWN458745 BGJ458745 BQF458745 CAB458745 CJX458745 CTT458745 DDP458745 DNL458745 DXH458745 EHD458745 EQZ458745 FAV458745 FKR458745 FUN458745 GEJ458745 GOF458745 GYB458745 HHX458745 HRT458745 IBP458745 ILL458745 IVH458745 JFD458745 JOZ458745 JYV458745 KIR458745 KSN458745 LCJ458745 LMF458745 LWB458745 MFX458745 MPT458745 MZP458745 NJL458745 NTH458745 ODD458745 OMZ458745 OWV458745 PGR458745 PQN458745 QAJ458745 QKF458745 QUB458745 RDX458745 RNT458745 RXP458745 SHL458745 SRH458745 TBD458745 TKZ458745 TUV458745 UER458745 UON458745 UYJ458745 VIF458745 VSB458745 WBX458745 WLT458745 WVP458745 I524280 JD524281 SZ524281 ACV524281 AMR524281 AWN524281 BGJ524281 BQF524281 CAB524281 CJX524281 CTT524281 DDP524281 DNL524281 DXH524281 EHD524281 EQZ524281 FAV524281 FKR524281 FUN524281 GEJ524281 GOF524281 GYB524281 HHX524281 HRT524281 IBP524281 ILL524281 IVH524281 JFD524281 JOZ524281 JYV524281 KIR524281 KSN524281 LCJ524281 LMF524281 LWB524281 MFX524281 MPT524281 MZP524281 NJL524281 NTH524281 ODD524281 OMZ524281 OWV524281 PGR524281 PQN524281 QAJ524281 QKF524281 QUB524281 RDX524281 RNT524281 RXP524281 SHL524281 SRH524281 TBD524281 TKZ524281 TUV524281 UER524281 UON524281 UYJ524281 VIF524281 VSB524281 WBX524281 WLT524281 WVP524281 I589816 JD589817 SZ589817 ACV589817 AMR589817 AWN589817 BGJ589817 BQF589817 CAB589817 CJX589817 CTT589817 DDP589817 DNL589817 DXH589817 EHD589817 EQZ589817 FAV589817 FKR589817 FUN589817 GEJ589817 GOF589817 GYB589817 HHX589817 HRT589817 IBP589817 ILL589817 IVH589817 JFD589817 JOZ589817 JYV589817 KIR589817 KSN589817 LCJ589817 LMF589817 LWB589817 MFX589817 MPT589817 MZP589817 NJL589817 NTH589817 ODD589817 OMZ589817 OWV589817 PGR589817 PQN589817 QAJ589817 QKF589817 QUB589817 RDX589817 RNT589817 RXP589817 SHL589817 SRH589817 TBD589817 TKZ589817 TUV589817 UER589817 UON589817 UYJ589817 VIF589817 VSB589817 WBX589817 WLT589817 WVP589817 I655352 JD655353 SZ655353 ACV655353 AMR655353 AWN655353 BGJ655353 BQF655353 CAB655353 CJX655353 CTT655353 DDP655353 DNL655353 DXH655353 EHD655353 EQZ655353 FAV655353 FKR655353 FUN655353 GEJ655353 GOF655353 GYB655353 HHX655353 HRT655353 IBP655353 ILL655353 IVH655353 JFD655353 JOZ655353 JYV655353 KIR655353 KSN655353 LCJ655353 LMF655353 LWB655353 MFX655353 MPT655353 MZP655353 NJL655353 NTH655353 ODD655353 OMZ655353 OWV655353 PGR655353 PQN655353 QAJ655353 QKF655353 QUB655353 RDX655353 RNT655353 RXP655353 SHL655353 SRH655353 TBD655353 TKZ655353 TUV655353 UER655353 UON655353 UYJ655353 VIF655353 VSB655353 WBX655353 WLT655353 WVP655353 I720888 JD720889 SZ720889 ACV720889 AMR720889 AWN720889 BGJ720889 BQF720889 CAB720889 CJX720889 CTT720889 DDP720889 DNL720889 DXH720889 EHD720889 EQZ720889 FAV720889 FKR720889 FUN720889 GEJ720889 GOF720889 GYB720889 HHX720889 HRT720889 IBP720889 ILL720889 IVH720889 JFD720889 JOZ720889 JYV720889 KIR720889 KSN720889 LCJ720889 LMF720889 LWB720889 MFX720889 MPT720889 MZP720889 NJL720889 NTH720889 ODD720889 OMZ720889 OWV720889 PGR720889 PQN720889 QAJ720889 QKF720889 QUB720889 RDX720889 RNT720889 RXP720889 SHL720889 SRH720889 TBD720889 TKZ720889 TUV720889 UER720889 UON720889 UYJ720889 VIF720889 VSB720889 WBX720889 WLT720889 WVP720889 I786424 JD786425 SZ786425 ACV786425 AMR786425 AWN786425 BGJ786425 BQF786425 CAB786425 CJX786425 CTT786425 DDP786425 DNL786425 DXH786425 EHD786425 EQZ786425 FAV786425 FKR786425 FUN786425 GEJ786425 GOF786425 GYB786425 HHX786425 HRT786425 IBP786425 ILL786425 IVH786425 JFD786425 JOZ786425 JYV786425 KIR786425 KSN786425 LCJ786425 LMF786425 LWB786425 MFX786425 MPT786425 MZP786425 NJL786425 NTH786425 ODD786425 OMZ786425 OWV786425 PGR786425 PQN786425 QAJ786425 QKF786425 QUB786425 RDX786425 RNT786425 RXP786425 SHL786425 SRH786425 TBD786425 TKZ786425 TUV786425 UER786425 UON786425 UYJ786425 VIF786425 VSB786425 WBX786425 WLT786425 WVP786425 I851960 JD851961 SZ851961 ACV851961 AMR851961 AWN851961 BGJ851961 BQF851961 CAB851961 CJX851961 CTT851961 DDP851961 DNL851961 DXH851961 EHD851961 EQZ851961 FAV851961 FKR851961 FUN851961 GEJ851961 GOF851961 GYB851961 HHX851961 HRT851961 IBP851961 ILL851961 IVH851961 JFD851961 JOZ851961 JYV851961 KIR851961 KSN851961 LCJ851961 LMF851961 LWB851961 MFX851961 MPT851961 MZP851961 NJL851961 NTH851961 ODD851961 OMZ851961 OWV851961 PGR851961 PQN851961 QAJ851961 QKF851961 QUB851961 RDX851961 RNT851961 RXP851961 SHL851961 SRH851961 TBD851961 TKZ851961 TUV851961 UER851961 UON851961 UYJ851961 VIF851961 VSB851961 WBX851961 WLT851961 WVP851961 I917496 JD917497 SZ917497 ACV917497 AMR917497 AWN917497 BGJ917497 BQF917497 CAB917497 CJX917497 CTT917497 DDP917497 DNL917497 DXH917497 EHD917497 EQZ917497 FAV917497 FKR917497 FUN917497 GEJ917497 GOF917497 GYB917497 HHX917497 HRT917497 IBP917497 ILL917497 IVH917497 JFD917497 JOZ917497 JYV917497 KIR917497 KSN917497 LCJ917497 LMF917497 LWB917497 MFX917497 MPT917497 MZP917497 NJL917497 NTH917497 ODD917497 OMZ917497 OWV917497 PGR917497 PQN917497 QAJ917497 QKF917497 QUB917497 RDX917497 RNT917497 RXP917497 SHL917497 SRH917497 TBD917497 TKZ917497 TUV917497 UER917497 UON917497 UYJ917497 VIF917497 VSB917497 WBX917497 WLT917497 WVP917497 I983032 JD983033 SZ983033 ACV983033 AMR983033 AWN983033 BGJ983033 BQF983033 CAB983033 CJX983033 CTT983033 DDP983033 DNL983033 DXH983033 EHD983033 EQZ983033 FAV983033 FKR983033 FUN983033 GEJ983033 GOF983033 GYB983033 HHX983033 HRT983033 IBP983033 ILL983033 IVH983033 JFD983033 JOZ983033 JYV983033 KIR983033 KSN983033 LCJ983033 LMF983033 LWB983033 MFX983033 MPT983033 MZP983033 NJL983033 NTH983033 ODD983033 OMZ983033 OWV983033 PGR983033 PQN983033 QAJ983033 QKF983033 QUB983033 RDX983033 RNT983033 RXP983033 SHL983033 SRH983033 TBD983033 TKZ983033 TUV983033 UER983033 UON983033 UYJ983033 VIF983033 VSB983033 WBX983033 WLT983033">
      <mc:AlternateContent xmlns:x12ac="http://schemas.microsoft.com/office/spreadsheetml/2011/1/ac" xmlns:mc="http://schemas.openxmlformats.org/markup-compatibility/2006">
        <mc:Choice Requires="x12ac">
          <x12ac:list>"""Monsieur"""," ""Madame""","""Mademoiselle"""</x12ac:list>
        </mc:Choice>
        <mc:Fallback>
          <formula1>"""Monsieur"", ""Madame"",""Mademoiselle"""</formula1>
        </mc:Fallback>
      </mc:AlternateContent>
    </dataValidation>
    <dataValidation type="whole" allowBlank="1" showInputMessage="1" showErrorMessage="1" sqref="WVK983025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D65520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D131056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D196592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D262128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D327664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D393200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D458736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D524272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D589808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D655344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D720880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D786416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D851952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D917488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D983024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formula1>2</formula1>
      <formula2>20000000000</formula2>
    </dataValidation>
  </dataValidations>
  <pageMargins left="0.70866141732283472" right="0.70866141732283472" top="0.94488188976377963" bottom="1.1417322834645669" header="0.31496062992125984" footer="0.31496062992125984"/>
  <pageSetup paperSize="9" scale="54" fitToHeight="0" orientation="landscape" horizontalDpi="4294967295" verticalDpi="4294967295" r:id="rId1"/>
  <headerFooter>
    <oddHeader>&amp;L&amp;G</oddHeader>
    <oddFooter>&amp;LIBS Europe SA
Route de Luxembourg 68
4972 Dippach (GDL)
CAA 2005CM014&amp;CTel : +32 4 2597672
Fax : + 32 4 2597644
affaires@ibseurope.com
RC Lucembourg B108838&amp;RBelfius 068/2436068-37
IBAN BE35 0682 4360 6837
BIC: GKCCBEBB</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P52"/>
  <sheetViews>
    <sheetView showGridLines="0" showRowColHeaders="0" topLeftCell="A24" zoomScaleNormal="100" zoomScaleSheetLayoutView="85" zoomScalePageLayoutView="80" workbookViewId="0">
      <selection activeCell="B43" sqref="B43:J43"/>
    </sheetView>
  </sheetViews>
  <sheetFormatPr baseColWidth="10" defaultRowHeight="15.75" x14ac:dyDescent="0.25"/>
  <cols>
    <col min="1" max="1" width="10.83203125" style="68" customWidth="1"/>
    <col min="2" max="10" width="15.1640625" style="68" customWidth="1"/>
    <col min="11" max="11" width="9.33203125" style="68" customWidth="1"/>
    <col min="12" max="12" width="16.83203125" style="68" customWidth="1"/>
    <col min="13" max="15" width="79.6640625" style="68" customWidth="1"/>
    <col min="16" max="16384" width="12" style="68"/>
  </cols>
  <sheetData>
    <row r="1" spans="2:12" ht="25.5" customHeight="1" x14ac:dyDescent="0.25">
      <c r="B1" s="375" t="s">
        <v>251</v>
      </c>
      <c r="C1" s="375"/>
      <c r="D1" s="375"/>
      <c r="E1" s="375"/>
      <c r="F1" s="375"/>
      <c r="G1" s="375"/>
      <c r="H1" s="375"/>
      <c r="I1" s="375"/>
      <c r="J1" s="375"/>
    </row>
    <row r="2" spans="2:12" ht="24.75" customHeight="1" x14ac:dyDescent="0.25"/>
    <row r="3" spans="2:12" x14ac:dyDescent="0.25">
      <c r="C3" s="75"/>
      <c r="D3" s="76" t="s">
        <v>228</v>
      </c>
      <c r="E3" s="73" t="s">
        <v>229</v>
      </c>
      <c r="F3" s="75"/>
      <c r="G3" s="75"/>
      <c r="H3" s="75"/>
      <c r="I3" s="75"/>
      <c r="J3" s="75"/>
    </row>
    <row r="4" spans="2:12" x14ac:dyDescent="0.25">
      <c r="C4" s="75"/>
      <c r="D4" s="76" t="s">
        <v>231</v>
      </c>
      <c r="E4" s="73" t="s">
        <v>230</v>
      </c>
      <c r="F4" s="75"/>
      <c r="G4" s="75"/>
      <c r="H4" s="75"/>
      <c r="I4" s="75"/>
      <c r="J4" s="74"/>
    </row>
    <row r="5" spans="2:12" x14ac:dyDescent="0.25">
      <c r="B5" s="75"/>
      <c r="C5" s="75"/>
      <c r="D5" s="76" t="s">
        <v>232</v>
      </c>
      <c r="E5" s="73" t="str">
        <f>IF(proposition!B96="pas de Casco", "non désirée", "voir Conditions Générales, référence : 0124-OMNIUM-F-31/10/2010")</f>
        <v>non désirée</v>
      </c>
      <c r="F5" s="75"/>
      <c r="G5" s="75"/>
      <c r="H5" s="75"/>
      <c r="I5" s="75"/>
      <c r="J5" s="74"/>
    </row>
    <row r="6" spans="2:12" x14ac:dyDescent="0.25">
      <c r="C6" s="75"/>
      <c r="D6" s="76" t="s">
        <v>233</v>
      </c>
      <c r="E6" s="73" t="str">
        <f>IF(proposition!C98="pas d'assistance", "non désirée", "voir Conditions Générales, référence : 0124-GSFNS-31/10/2010")</f>
        <v>non désirée</v>
      </c>
      <c r="F6" s="75"/>
      <c r="G6" s="75"/>
      <c r="H6" s="75"/>
      <c r="I6" s="75"/>
      <c r="J6" s="74"/>
    </row>
    <row r="7" spans="2:12" ht="16.5" customHeight="1" x14ac:dyDescent="0.25">
      <c r="B7" s="75"/>
      <c r="C7" s="75"/>
      <c r="D7" s="76" t="s">
        <v>234</v>
      </c>
      <c r="E7" s="77" t="s">
        <v>235</v>
      </c>
      <c r="F7" s="75"/>
      <c r="G7" s="75"/>
      <c r="H7" s="75"/>
      <c r="I7" s="75"/>
      <c r="J7" s="74"/>
    </row>
    <row r="8" spans="2:12" ht="38.25" customHeight="1" x14ac:dyDescent="0.25">
      <c r="B8" s="384" t="s">
        <v>227</v>
      </c>
      <c r="C8" s="384"/>
      <c r="D8" s="384"/>
    </row>
    <row r="9" spans="2:12" ht="23.25" customHeight="1" x14ac:dyDescent="0.25">
      <c r="B9" s="73" t="s">
        <v>226</v>
      </c>
      <c r="C9" s="73"/>
    </row>
    <row r="10" spans="2:12" ht="33" customHeight="1" x14ac:dyDescent="0.25">
      <c r="B10" s="71" t="s">
        <v>225</v>
      </c>
    </row>
    <row r="11" spans="2:12" ht="63.75" customHeight="1" x14ac:dyDescent="0.25">
      <c r="B11" s="369" t="s">
        <v>300</v>
      </c>
      <c r="C11" s="369"/>
      <c r="D11" s="369"/>
      <c r="E11" s="369"/>
      <c r="F11" s="369"/>
      <c r="G11" s="369"/>
      <c r="H11" s="369"/>
      <c r="I11" s="369"/>
      <c r="J11" s="369"/>
      <c r="K11" s="72"/>
    </row>
    <row r="12" spans="2:12" ht="49.5" customHeight="1" x14ac:dyDescent="0.25">
      <c r="B12" s="374" t="s">
        <v>224</v>
      </c>
      <c r="C12" s="374"/>
      <c r="D12" s="374"/>
      <c r="E12" s="374"/>
      <c r="F12" s="374"/>
      <c r="G12" s="374"/>
      <c r="H12" s="374"/>
      <c r="I12" s="374"/>
      <c r="J12" s="374"/>
      <c r="K12" s="71"/>
      <c r="L12" s="71"/>
    </row>
    <row r="13" spans="2:12" ht="94.5" customHeight="1" x14ac:dyDescent="0.25">
      <c r="B13" s="357" t="s">
        <v>223</v>
      </c>
      <c r="C13" s="357"/>
      <c r="D13" s="357"/>
      <c r="E13" s="357"/>
      <c r="F13" s="357"/>
      <c r="G13" s="357"/>
      <c r="H13" s="357"/>
      <c r="I13" s="357"/>
      <c r="J13" s="357"/>
    </row>
    <row r="14" spans="2:12" ht="30" customHeight="1" x14ac:dyDescent="0.25">
      <c r="B14" s="71" t="s">
        <v>222</v>
      </c>
    </row>
    <row r="15" spans="2:12" ht="78.75" customHeight="1" x14ac:dyDescent="0.25">
      <c r="B15" s="357" t="s">
        <v>221</v>
      </c>
      <c r="C15" s="357"/>
      <c r="D15" s="357"/>
      <c r="E15" s="357"/>
      <c r="F15" s="357"/>
      <c r="G15" s="357"/>
      <c r="H15" s="357"/>
      <c r="I15" s="357"/>
      <c r="J15" s="357"/>
    </row>
    <row r="16" spans="2:12" ht="33.75" customHeight="1" x14ac:dyDescent="0.25">
      <c r="B16" s="71" t="s">
        <v>220</v>
      </c>
    </row>
    <row r="17" spans="2:10" ht="38.25" customHeight="1" x14ac:dyDescent="0.25">
      <c r="B17" s="357" t="s">
        <v>219</v>
      </c>
      <c r="C17" s="371"/>
      <c r="D17" s="371"/>
      <c r="E17" s="371"/>
      <c r="F17" s="371"/>
      <c r="G17" s="371"/>
      <c r="H17" s="371"/>
      <c r="I17" s="371"/>
      <c r="J17" s="371"/>
    </row>
    <row r="18" spans="2:10" ht="31.5" customHeight="1" x14ac:dyDescent="0.25">
      <c r="B18" s="71" t="s">
        <v>218</v>
      </c>
    </row>
    <row r="19" spans="2:10" ht="50.25" customHeight="1" x14ac:dyDescent="0.25">
      <c r="B19" s="357" t="s">
        <v>217</v>
      </c>
      <c r="C19" s="357"/>
      <c r="D19" s="357"/>
      <c r="E19" s="357"/>
      <c r="F19" s="357"/>
      <c r="G19" s="357"/>
      <c r="H19" s="357"/>
      <c r="I19" s="357"/>
      <c r="J19" s="357"/>
    </row>
    <row r="20" spans="2:10" ht="48.75" customHeight="1" x14ac:dyDescent="0.25">
      <c r="B20" s="357" t="s">
        <v>216</v>
      </c>
      <c r="C20" s="357"/>
      <c r="D20" s="357"/>
      <c r="E20" s="357"/>
      <c r="F20" s="357"/>
      <c r="G20" s="357"/>
      <c r="H20" s="357"/>
      <c r="I20" s="357"/>
      <c r="J20" s="357"/>
    </row>
    <row r="21" spans="2:10" ht="39" customHeight="1" x14ac:dyDescent="0.25">
      <c r="B21" s="357" t="s">
        <v>215</v>
      </c>
      <c r="C21" s="357"/>
      <c r="D21" s="357"/>
      <c r="E21" s="357"/>
      <c r="F21" s="357"/>
      <c r="G21" s="357"/>
      <c r="H21" s="357"/>
      <c r="I21" s="357"/>
      <c r="J21" s="357"/>
    </row>
    <row r="22" spans="2:10" ht="33" customHeight="1" x14ac:dyDescent="0.25">
      <c r="B22" s="109" t="s">
        <v>214</v>
      </c>
      <c r="C22" s="110"/>
      <c r="D22" s="110"/>
      <c r="E22" s="110"/>
      <c r="F22" s="110"/>
      <c r="G22" s="111" t="str">
        <f>IF(proposition!J96="N", "Garantie Non Souscrite", "Souscrit")</f>
        <v>Garantie Non Souscrite</v>
      </c>
      <c r="H22" s="110"/>
      <c r="I22" s="110"/>
      <c r="J22" s="110"/>
    </row>
    <row r="23" spans="2:10" ht="39" customHeight="1" x14ac:dyDescent="0.25">
      <c r="B23" s="372" t="s">
        <v>213</v>
      </c>
      <c r="C23" s="373"/>
      <c r="D23" s="373"/>
      <c r="E23" s="373"/>
      <c r="F23" s="373"/>
      <c r="G23" s="373"/>
      <c r="H23" s="373"/>
      <c r="I23" s="373"/>
      <c r="J23" s="373"/>
    </row>
    <row r="24" spans="2:10" ht="14.25" customHeight="1" thickBot="1" x14ac:dyDescent="0.3">
      <c r="B24" s="112" t="s">
        <v>212</v>
      </c>
      <c r="C24" s="110"/>
      <c r="D24" s="110"/>
      <c r="E24" s="110"/>
      <c r="F24" s="110"/>
      <c r="G24" s="110"/>
      <c r="H24" s="110"/>
      <c r="I24" s="110"/>
      <c r="J24" s="110"/>
    </row>
    <row r="25" spans="2:10" ht="34.5" customHeight="1" thickBot="1" x14ac:dyDescent="0.3">
      <c r="B25" s="370" t="s">
        <v>211</v>
      </c>
      <c r="C25" s="370"/>
      <c r="D25" s="370" t="s">
        <v>210</v>
      </c>
      <c r="E25" s="370"/>
      <c r="F25" s="370"/>
      <c r="G25" s="370"/>
      <c r="H25" s="370"/>
      <c r="I25" s="370"/>
      <c r="J25" s="370"/>
    </row>
    <row r="26" spans="2:10" ht="23.25" customHeight="1" thickBot="1" x14ac:dyDescent="0.3">
      <c r="B26" s="356" t="s">
        <v>209</v>
      </c>
      <c r="C26" s="356"/>
      <c r="D26" s="364" t="s">
        <v>272</v>
      </c>
      <c r="E26" s="364"/>
      <c r="F26" s="364"/>
      <c r="G26" s="364"/>
      <c r="H26" s="364"/>
      <c r="I26" s="364"/>
      <c r="J26" s="364"/>
    </row>
    <row r="27" spans="2:10" ht="7.5" customHeight="1" thickBot="1" x14ac:dyDescent="0.3">
      <c r="B27" s="356" t="s">
        <v>208</v>
      </c>
      <c r="C27" s="368"/>
      <c r="D27" s="365" t="s">
        <v>273</v>
      </c>
      <c r="E27" s="364"/>
      <c r="F27" s="364"/>
      <c r="G27" s="364"/>
      <c r="H27" s="364"/>
      <c r="I27" s="364"/>
      <c r="J27" s="364"/>
    </row>
    <row r="28" spans="2:10" ht="16.5" customHeight="1" thickBot="1" x14ac:dyDescent="0.3">
      <c r="B28" s="356"/>
      <c r="C28" s="368"/>
      <c r="D28" s="365"/>
      <c r="E28" s="364"/>
      <c r="F28" s="364"/>
      <c r="G28" s="364"/>
      <c r="H28" s="364"/>
      <c r="I28" s="364"/>
      <c r="J28" s="364"/>
    </row>
    <row r="29" spans="2:10" ht="10.5" customHeight="1" thickBot="1" x14ac:dyDescent="0.3">
      <c r="B29" s="356"/>
      <c r="C29" s="368"/>
      <c r="D29" s="365"/>
      <c r="E29" s="364"/>
      <c r="F29" s="364"/>
      <c r="G29" s="364"/>
      <c r="H29" s="364"/>
      <c r="I29" s="364"/>
      <c r="J29" s="364"/>
    </row>
    <row r="30" spans="2:10" ht="36.75" customHeight="1" thickBot="1" x14ac:dyDescent="0.3">
      <c r="B30" s="356" t="s">
        <v>207</v>
      </c>
      <c r="C30" s="356"/>
      <c r="D30" s="366" t="s">
        <v>301</v>
      </c>
      <c r="E30" s="367"/>
      <c r="F30" s="367"/>
      <c r="G30" s="367"/>
      <c r="H30" s="367"/>
      <c r="I30" s="367"/>
      <c r="J30" s="367"/>
    </row>
    <row r="31" spans="2:10" ht="23.25" hidden="1" customHeight="1" thickBot="1" x14ac:dyDescent="0.3">
      <c r="B31" s="356"/>
      <c r="C31" s="356"/>
      <c r="D31" s="113" t="s">
        <v>274</v>
      </c>
      <c r="E31" s="114"/>
      <c r="F31" s="114"/>
      <c r="G31" s="114"/>
      <c r="H31" s="114"/>
      <c r="I31" s="114"/>
      <c r="J31" s="114"/>
    </row>
    <row r="32" spans="2:10" ht="23.25" hidden="1" customHeight="1" thickBot="1" x14ac:dyDescent="0.3">
      <c r="B32" s="356"/>
      <c r="C32" s="356"/>
      <c r="D32" s="115"/>
      <c r="E32" s="116"/>
      <c r="F32" s="116"/>
      <c r="G32" s="116"/>
      <c r="H32" s="116"/>
      <c r="I32" s="116"/>
      <c r="J32" s="116"/>
    </row>
    <row r="33" spans="2:13" ht="9" customHeight="1" thickBot="1" x14ac:dyDescent="0.3">
      <c r="B33" s="356" t="s">
        <v>206</v>
      </c>
      <c r="C33" s="356"/>
      <c r="D33" s="361"/>
      <c r="E33" s="362"/>
      <c r="F33" s="362"/>
      <c r="G33" s="362"/>
      <c r="H33" s="362"/>
      <c r="I33" s="362"/>
      <c r="J33" s="363"/>
    </row>
    <row r="34" spans="2:13" ht="16.5" thickBot="1" x14ac:dyDescent="0.3">
      <c r="B34" s="356"/>
      <c r="C34" s="356"/>
      <c r="D34" s="359" t="s">
        <v>275</v>
      </c>
      <c r="E34" s="359"/>
      <c r="F34" s="359"/>
      <c r="G34" s="359"/>
      <c r="H34" s="359"/>
      <c r="I34" s="359"/>
      <c r="J34" s="359"/>
      <c r="K34" s="70"/>
    </row>
    <row r="35" spans="2:13" ht="16.5" thickBot="1" x14ac:dyDescent="0.3">
      <c r="B35" s="356"/>
      <c r="C35" s="356"/>
      <c r="D35" s="358" t="s">
        <v>276</v>
      </c>
      <c r="E35" s="359"/>
      <c r="F35" s="359"/>
      <c r="G35" s="359"/>
      <c r="H35" s="359"/>
      <c r="I35" s="359"/>
      <c r="J35" s="360"/>
    </row>
    <row r="36" spans="2:13" ht="16.5" thickBot="1" x14ac:dyDescent="0.3">
      <c r="B36" s="356"/>
      <c r="C36" s="356"/>
      <c r="D36" s="359" t="s">
        <v>277</v>
      </c>
      <c r="E36" s="359"/>
      <c r="F36" s="359"/>
      <c r="G36" s="359"/>
      <c r="H36" s="359"/>
      <c r="I36" s="359"/>
      <c r="J36" s="359"/>
      <c r="K36" s="70"/>
    </row>
    <row r="37" spans="2:13" ht="29.25" customHeight="1" thickBot="1" x14ac:dyDescent="0.3">
      <c r="B37" s="356"/>
      <c r="C37" s="356"/>
      <c r="D37" s="359" t="s">
        <v>278</v>
      </c>
      <c r="E37" s="359"/>
      <c r="F37" s="359"/>
      <c r="G37" s="359"/>
      <c r="H37" s="359"/>
      <c r="I37" s="359"/>
      <c r="J37" s="359"/>
      <c r="K37" s="70"/>
    </row>
    <row r="38" spans="2:13" ht="9.75" customHeight="1" thickBot="1" x14ac:dyDescent="0.3">
      <c r="B38" s="356"/>
      <c r="C38" s="356"/>
      <c r="D38" s="394"/>
      <c r="E38" s="395"/>
      <c r="F38" s="395"/>
      <c r="G38" s="395"/>
      <c r="H38" s="395"/>
      <c r="I38" s="395"/>
      <c r="J38" s="396"/>
      <c r="K38" s="70"/>
    </row>
    <row r="39" spans="2:13" ht="22.5" customHeight="1" thickBot="1" x14ac:dyDescent="0.3">
      <c r="B39" s="355" t="s">
        <v>302</v>
      </c>
      <c r="C39" s="356"/>
      <c r="D39" s="397" t="s">
        <v>279</v>
      </c>
      <c r="E39" s="397"/>
      <c r="F39" s="397"/>
      <c r="G39" s="397"/>
      <c r="H39" s="397"/>
      <c r="I39" s="397"/>
      <c r="J39" s="397"/>
    </row>
    <row r="40" spans="2:13" ht="22.5" customHeight="1" thickBot="1" x14ac:dyDescent="0.3">
      <c r="B40" s="356"/>
      <c r="C40" s="356"/>
      <c r="D40" s="385" t="s">
        <v>280</v>
      </c>
      <c r="E40" s="385"/>
      <c r="F40" s="385"/>
      <c r="G40" s="385"/>
      <c r="H40" s="385"/>
      <c r="I40" s="385"/>
      <c r="J40" s="385"/>
    </row>
    <row r="41" spans="2:13" ht="33" customHeight="1" thickBot="1" x14ac:dyDescent="0.3">
      <c r="B41" s="391" t="s">
        <v>205</v>
      </c>
      <c r="C41" s="392"/>
      <c r="D41" s="386" t="s">
        <v>281</v>
      </c>
      <c r="E41" s="387"/>
      <c r="F41" s="387"/>
      <c r="G41" s="387"/>
      <c r="H41" s="387"/>
      <c r="I41" s="387"/>
      <c r="J41" s="388"/>
    </row>
    <row r="42" spans="2:13" ht="11.25" customHeight="1" x14ac:dyDescent="0.25">
      <c r="B42" s="117"/>
      <c r="C42" s="117"/>
      <c r="D42" s="118"/>
      <c r="E42" s="118"/>
      <c r="F42" s="118"/>
      <c r="G42" s="118"/>
      <c r="H42" s="118"/>
      <c r="I42" s="118"/>
      <c r="J42" s="118"/>
    </row>
    <row r="43" spans="2:13" ht="139.5" customHeight="1" x14ac:dyDescent="0.25">
      <c r="B43" s="393" t="s">
        <v>303</v>
      </c>
      <c r="C43" s="393"/>
      <c r="D43" s="393"/>
      <c r="E43" s="393"/>
      <c r="F43" s="393"/>
      <c r="G43" s="393"/>
      <c r="H43" s="393"/>
      <c r="I43" s="393"/>
      <c r="J43" s="393"/>
    </row>
    <row r="44" spans="2:13" ht="176.25" customHeight="1" x14ac:dyDescent="0.25">
      <c r="B44" s="389" t="s">
        <v>304</v>
      </c>
      <c r="C44" s="390"/>
      <c r="D44" s="390"/>
      <c r="E44" s="390"/>
      <c r="F44" s="390"/>
      <c r="G44" s="390"/>
      <c r="H44" s="390"/>
      <c r="I44" s="390"/>
      <c r="J44" s="390"/>
      <c r="M44" s="69"/>
    </row>
    <row r="45" spans="2:13" x14ac:dyDescent="0.25">
      <c r="B45" s="79"/>
      <c r="C45" s="79"/>
      <c r="D45" s="79"/>
      <c r="E45" s="79"/>
      <c r="F45" s="79"/>
      <c r="G45" s="79"/>
      <c r="H45" s="79"/>
      <c r="I45" s="79"/>
      <c r="J45" s="79"/>
      <c r="M45" s="69"/>
    </row>
    <row r="46" spans="2:13" ht="30.75" customHeight="1" x14ac:dyDescent="0.25">
      <c r="B46" s="382" t="str">
        <f>"Fait en 2 exemplaires, dont un à retourner signé a IBS Europe, le "&amp;Contrat!D8</f>
        <v xml:space="preserve">Fait en 2 exemplaires, dont un à retourner signé a IBS Europe, le </v>
      </c>
      <c r="C46" s="382"/>
      <c r="D46" s="382"/>
      <c r="E46" s="382"/>
      <c r="F46" s="382"/>
      <c r="G46" s="382"/>
      <c r="H46" s="382"/>
      <c r="I46" s="382"/>
      <c r="J46" s="382"/>
    </row>
    <row r="47" spans="2:13" x14ac:dyDescent="0.25">
      <c r="B47" s="383" t="s">
        <v>204</v>
      </c>
      <c r="C47" s="383"/>
      <c r="D47" s="383"/>
      <c r="E47" s="383"/>
      <c r="F47" s="383" t="s">
        <v>203</v>
      </c>
      <c r="G47" s="383"/>
      <c r="H47" s="383"/>
      <c r="I47" s="383"/>
      <c r="J47" s="383"/>
    </row>
    <row r="52" spans="2:16" s="78" customFormat="1" ht="31.5" customHeight="1" x14ac:dyDescent="0.2">
      <c r="B52" s="379" t="s">
        <v>105</v>
      </c>
      <c r="C52" s="380"/>
      <c r="D52" s="380"/>
      <c r="E52" s="381"/>
      <c r="F52" s="376" t="s">
        <v>146</v>
      </c>
      <c r="G52" s="378"/>
      <c r="H52" s="376" t="s">
        <v>147</v>
      </c>
      <c r="I52" s="377"/>
      <c r="J52" s="377"/>
      <c r="K52" s="96"/>
      <c r="L52" s="96"/>
      <c r="M52" s="96"/>
      <c r="N52" s="96"/>
      <c r="O52" s="96"/>
      <c r="P52" s="96"/>
    </row>
  </sheetData>
  <sheetProtection sheet="1" objects="1" scenarios="1" selectLockedCells="1" selectUnlockedCells="1"/>
  <mergeCells count="39">
    <mergeCell ref="B1:J1"/>
    <mergeCell ref="H52:J52"/>
    <mergeCell ref="F52:G52"/>
    <mergeCell ref="B52:E52"/>
    <mergeCell ref="B46:J46"/>
    <mergeCell ref="B47:E47"/>
    <mergeCell ref="F47:J47"/>
    <mergeCell ref="B8:D8"/>
    <mergeCell ref="D40:J40"/>
    <mergeCell ref="D41:J41"/>
    <mergeCell ref="B44:J44"/>
    <mergeCell ref="B41:C41"/>
    <mergeCell ref="B43:J43"/>
    <mergeCell ref="D38:J38"/>
    <mergeCell ref="D39:J39"/>
    <mergeCell ref="D25:J25"/>
    <mergeCell ref="B11:J11"/>
    <mergeCell ref="B15:J15"/>
    <mergeCell ref="B25:C25"/>
    <mergeCell ref="B19:J19"/>
    <mergeCell ref="B20:J20"/>
    <mergeCell ref="B17:J17"/>
    <mergeCell ref="B23:J23"/>
    <mergeCell ref="B12:J12"/>
    <mergeCell ref="B13:J13"/>
    <mergeCell ref="B39:C40"/>
    <mergeCell ref="B21:J21"/>
    <mergeCell ref="D35:J35"/>
    <mergeCell ref="D36:J36"/>
    <mergeCell ref="D37:J37"/>
    <mergeCell ref="B26:C26"/>
    <mergeCell ref="D33:J33"/>
    <mergeCell ref="D26:J26"/>
    <mergeCell ref="D27:J29"/>
    <mergeCell ref="D30:J30"/>
    <mergeCell ref="D34:J34"/>
    <mergeCell ref="B30:C32"/>
    <mergeCell ref="B27:C29"/>
    <mergeCell ref="B33:C38"/>
  </mergeCells>
  <pageMargins left="0.70866141732283472" right="0.70866141732283472" top="0.94488188976377963" bottom="1.1417322834645669" header="0.31496062992125984" footer="0.31496062992125984"/>
  <pageSetup paperSize="9" scale="62" fitToHeight="0" orientation="portrait" horizontalDpi="4294967295" verticalDpi="4294967295" r:id="rId1"/>
  <headerFooter>
    <oddHeader>&amp;L&amp;G</oddHeader>
    <oddFooter>&amp;LIBS Europe SA
Route de Luxembourg 68
4972 Dippach (GDL)
CAA 2005CM014&amp;CTel : +32 4 2597672
Fax : + 32 4 2597644
affaires@ibseurope.com
RC Lucembourg B108838&amp;RBelfius 068/2436068-37
IBAN BE35 0682 4360 6837
BIC: GKCCBEBB</oddFooter>
  </headerFooter>
  <rowBreaks count="1" manualBreakCount="1">
    <brk id="2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5:J38"/>
  <sheetViews>
    <sheetView showGridLines="0" showRowColHeaders="0" zoomScale="115" zoomScaleNormal="115" workbookViewId="0">
      <selection activeCell="B28" sqref="B28:F28"/>
    </sheetView>
  </sheetViews>
  <sheetFormatPr baseColWidth="10" defaultRowHeight="12.75" x14ac:dyDescent="0.2"/>
  <cols>
    <col min="1" max="1" width="6" style="98" customWidth="1"/>
    <col min="2" max="2" width="21.6640625" style="98" customWidth="1"/>
    <col min="3" max="3" width="11.6640625" style="98" customWidth="1"/>
    <col min="4" max="4" width="13" style="98" customWidth="1"/>
    <col min="5" max="6" width="16" style="98" customWidth="1"/>
    <col min="7" max="7" width="5" style="98" customWidth="1"/>
    <col min="8" max="8" width="12" style="98" customWidth="1"/>
    <col min="9" max="16384" width="12" style="98"/>
  </cols>
  <sheetData>
    <row r="5" spans="2:6" x14ac:dyDescent="0.2">
      <c r="E5" s="98" t="str">
        <f>+proposition!E16</f>
        <v>……………………………………………………………………..</v>
      </c>
    </row>
    <row r="6" spans="2:6" x14ac:dyDescent="0.2">
      <c r="E6" s="98" t="str">
        <f>+proposition!C18</f>
        <v>………………………………………….</v>
      </c>
    </row>
    <row r="7" spans="2:6" x14ac:dyDescent="0.2">
      <c r="E7" s="98" t="str">
        <f>proposition!F18&amp;" "&amp;proposition!C19</f>
        <v>………. ……………………………</v>
      </c>
    </row>
    <row r="11" spans="2:6" x14ac:dyDescent="0.2">
      <c r="B11" s="98" t="s">
        <v>252</v>
      </c>
    </row>
    <row r="15" spans="2:6" x14ac:dyDescent="0.2">
      <c r="B15" s="398" t="s">
        <v>266</v>
      </c>
      <c r="C15" s="398"/>
      <c r="D15" s="398"/>
      <c r="E15" s="398"/>
      <c r="F15" s="398"/>
    </row>
    <row r="18" spans="2:10" x14ac:dyDescent="0.2">
      <c r="E18" s="99" t="s">
        <v>158</v>
      </c>
      <c r="F18" s="100">
        <f>+Contrat!D8+245</f>
        <v>245</v>
      </c>
    </row>
    <row r="22" spans="2:10" x14ac:dyDescent="0.2">
      <c r="B22" s="98" t="s">
        <v>114</v>
      </c>
      <c r="C22" s="98" t="str">
        <f>+Contrat!D7</f>
        <v>PRA000100............................................./.............................................</v>
      </c>
    </row>
    <row r="24" spans="2:10" x14ac:dyDescent="0.2">
      <c r="B24" s="101" t="s">
        <v>253</v>
      </c>
    </row>
    <row r="25" spans="2:10" x14ac:dyDescent="0.2">
      <c r="B25" s="98" t="s">
        <v>254</v>
      </c>
      <c r="D25" s="100">
        <f>+Contrat!D9</f>
        <v>365</v>
      </c>
    </row>
    <row r="27" spans="2:10" ht="15" x14ac:dyDescent="0.2">
      <c r="B27" s="97" t="s">
        <v>258</v>
      </c>
      <c r="C27"/>
      <c r="D27"/>
      <c r="E27"/>
      <c r="F27"/>
      <c r="G27"/>
      <c r="H27"/>
      <c r="I27"/>
      <c r="J27"/>
    </row>
    <row r="28" spans="2:10" ht="15" x14ac:dyDescent="0.2">
      <c r="B28" s="97" t="s">
        <v>267</v>
      </c>
      <c r="C28"/>
      <c r="D28"/>
      <c r="E28"/>
      <c r="F28"/>
      <c r="G28"/>
      <c r="H28"/>
      <c r="I28"/>
      <c r="J28"/>
    </row>
    <row r="29" spans="2:10" ht="15" x14ac:dyDescent="0.2">
      <c r="B29" s="97"/>
      <c r="C29"/>
      <c r="D29"/>
      <c r="E29"/>
      <c r="F29"/>
      <c r="G29"/>
      <c r="H29"/>
      <c r="I29"/>
      <c r="J29"/>
    </row>
    <row r="30" spans="2:10" ht="15" x14ac:dyDescent="0.2">
      <c r="B30" s="97" t="s">
        <v>255</v>
      </c>
      <c r="C30"/>
      <c r="D30"/>
      <c r="E30"/>
      <c r="F30"/>
      <c r="G30"/>
      <c r="H30"/>
      <c r="I30"/>
      <c r="J30"/>
    </row>
    <row r="31" spans="2:10" ht="15" x14ac:dyDescent="0.2">
      <c r="B31" s="97"/>
      <c r="C31"/>
      <c r="D31"/>
      <c r="E31"/>
      <c r="F31"/>
      <c r="G31"/>
      <c r="H31"/>
      <c r="I31"/>
      <c r="J31"/>
    </row>
    <row r="32" spans="2:10" ht="15" x14ac:dyDescent="0.2">
      <c r="B32" s="97" t="s">
        <v>256</v>
      </c>
      <c r="C32"/>
      <c r="D32"/>
      <c r="E32"/>
      <c r="F32"/>
      <c r="G32"/>
      <c r="H32"/>
      <c r="I32"/>
      <c r="J32"/>
    </row>
    <row r="33" spans="2:10" ht="15" x14ac:dyDescent="0.2">
      <c r="B33" s="97"/>
      <c r="C33"/>
      <c r="D33"/>
      <c r="E33"/>
      <c r="F33"/>
      <c r="G33"/>
      <c r="H33"/>
      <c r="I33"/>
      <c r="J33"/>
    </row>
    <row r="34" spans="2:10" ht="26.25" customHeight="1" x14ac:dyDescent="0.2">
      <c r="B34" s="97" t="s">
        <v>257</v>
      </c>
      <c r="C34"/>
      <c r="D34"/>
      <c r="E34"/>
      <c r="F34"/>
      <c r="G34"/>
      <c r="H34"/>
      <c r="I34"/>
      <c r="J34"/>
    </row>
    <row r="35" spans="2:10" ht="15" x14ac:dyDescent="0.2">
      <c r="B35" s="97"/>
      <c r="C35"/>
      <c r="D35"/>
      <c r="E35"/>
      <c r="F35"/>
      <c r="G35"/>
      <c r="H35"/>
      <c r="I35"/>
      <c r="J35"/>
    </row>
    <row r="36" spans="2:10" ht="15" x14ac:dyDescent="0.2">
      <c r="B36" s="97"/>
      <c r="C36"/>
      <c r="D36"/>
      <c r="E36"/>
      <c r="F36"/>
      <c r="G36"/>
      <c r="H36"/>
      <c r="I36"/>
      <c r="J36"/>
    </row>
    <row r="37" spans="2:10" ht="15" x14ac:dyDescent="0.2">
      <c r="B37" s="97"/>
      <c r="C37"/>
      <c r="D37"/>
      <c r="E37" s="398" t="s">
        <v>259</v>
      </c>
      <c r="F37" s="398"/>
      <c r="G37" s="102"/>
      <c r="H37"/>
      <c r="I37"/>
      <c r="J37" s="97"/>
    </row>
    <row r="38" spans="2:10" x14ac:dyDescent="0.2">
      <c r="E38" s="98" t="s">
        <v>260</v>
      </c>
    </row>
  </sheetData>
  <sheetProtection sheet="1" objects="1" scenarios="1" selectLockedCells="1" selectUnlockedCells="1"/>
  <mergeCells count="2">
    <mergeCell ref="E37:F37"/>
    <mergeCell ref="B15:F15"/>
  </mergeCells>
  <pageMargins left="0.70866141732283472" right="0.70866141732283472" top="0.94488188976377963" bottom="1.1417322834645669" header="0.31496062992125984" footer="0.31496062992125984"/>
  <pageSetup paperSize="9" scale="86" fitToHeight="0" orientation="portrait" r:id="rId1"/>
  <headerFooter>
    <oddHeader>&amp;L&amp;G</oddHeader>
    <oddFooter>&amp;LIBS Europe SA
Route de Luxembourg 68
4972 Dippach (GDL)
CAA 2005CM014&amp;CTel : +32 4 2597672
Fax : + 32 4 2597644
affaires@ibseurope.com
RC Lucembourg B108838&amp;RBelfius 068/2436068-37
IBAN BE35 0682 4360 6837
BIC: GKCCBEBB</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proposition</vt:lpstr>
      <vt:lpstr>offre</vt:lpstr>
      <vt:lpstr>Contrat</vt:lpstr>
      <vt:lpstr>Clause Part</vt:lpstr>
      <vt:lpstr>Resiliation</vt:lpstr>
      <vt:lpstr>'Clause Part'!Print_Area</vt:lpstr>
      <vt:lpstr>Contrat!Print_Area</vt:lpstr>
      <vt:lpstr>proposition!Print_Area</vt:lpstr>
      <vt:lpstr>Resiliation!Print_Area</vt:lpstr>
      <vt:lpstr>Resiliation!Zone_d_impression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GdM</dc:creator>
  <cp:lastModifiedBy>G de Miomandre</cp:lastModifiedBy>
  <cp:lastPrinted>2014-10-15T12:37:00Z</cp:lastPrinted>
  <dcterms:created xsi:type="dcterms:W3CDTF">2014-09-24T14:17:44Z</dcterms:created>
  <dcterms:modified xsi:type="dcterms:W3CDTF">2014-10-20T14:48:29Z</dcterms:modified>
</cp:coreProperties>
</file>