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75" windowWidth="18960" windowHeight="11265"/>
  </bookViews>
  <sheets>
    <sheet name="proposition" sheetId="1" r:id="rId1"/>
    <sheet name="offre" sheetId="2" state="hidden" r:id="rId2"/>
    <sheet name="Contrat" sheetId="4" state="hidden" r:id="rId3"/>
    <sheet name="Clause Part" sheetId="5" state="hidden" r:id="rId4"/>
    <sheet name="Resiliation" sheetId="7" state="hidden" r:id="rId5"/>
  </sheets>
  <definedNames>
    <definedName name="_xlnm._FilterDatabase" localSheetId="2" hidden="1">Contrat!$G$6:$I$8</definedName>
    <definedName name="Print_Area" localSheetId="3">'Clause Part'!$A$1:$K$44</definedName>
    <definedName name="Print_Area" localSheetId="2">Contrat!$A$1:$S$34</definedName>
    <definedName name="Print_Area" localSheetId="0">proposition!$A$1:$H$85</definedName>
    <definedName name="Print_Area" localSheetId="4">Resiliation!$A$1:$J$54</definedName>
    <definedName name="_xlnm.Print_Area" localSheetId="2">Contrat!$A$1:$S$31</definedName>
    <definedName name="_xlnm.Print_Area" localSheetId="1">offre!$A$1:$G$44</definedName>
    <definedName name="_xlnm.Print_Area" localSheetId="0">proposition!$A$1:$H$85</definedName>
    <definedName name="_xlnm.Print_Area" localSheetId="4">Resiliation!$A$1:$H$44</definedName>
  </definedNames>
  <calcPr calcId="145621"/>
</workbook>
</file>

<file path=xl/calcChain.xml><?xml version="1.0" encoding="utf-8"?>
<calcChain xmlns="http://schemas.openxmlformats.org/spreadsheetml/2006/main">
  <c r="B25" i="2" l="1"/>
  <c r="B29" i="5" l="1"/>
  <c r="B1" i="1" l="1"/>
  <c r="B37" i="5" l="1"/>
  <c r="G28" i="4" l="1"/>
  <c r="G26" i="4"/>
  <c r="G27" i="4"/>
  <c r="D21" i="4"/>
  <c r="I18" i="4"/>
  <c r="D7" i="4" l="1"/>
  <c r="P13" i="4"/>
  <c r="D22" i="4"/>
  <c r="I16" i="4"/>
  <c r="I17" i="4"/>
  <c r="I19" i="4"/>
  <c r="I15" i="4"/>
  <c r="I14" i="4"/>
  <c r="D19" i="4"/>
  <c r="D18" i="4"/>
  <c r="D17" i="4"/>
  <c r="D16" i="4"/>
  <c r="J21" i="1"/>
  <c r="P9" i="4" s="1"/>
  <c r="J20" i="1"/>
  <c r="P8" i="4" s="1"/>
  <c r="Q8" i="4"/>
  <c r="P14" i="4"/>
  <c r="P12" i="4"/>
  <c r="P11" i="4"/>
  <c r="Q11" i="4"/>
  <c r="Q10" i="4"/>
  <c r="Q9" i="4"/>
  <c r="N22" i="1"/>
  <c r="N24" i="1"/>
  <c r="L27" i="1"/>
  <c r="N27" i="1" s="1"/>
  <c r="Q12" i="4" l="1"/>
  <c r="N20" i="1"/>
  <c r="C12" i="2"/>
  <c r="C18" i="2"/>
  <c r="M27" i="1"/>
  <c r="M23" i="1"/>
  <c r="M22" i="1"/>
  <c r="M21" i="1"/>
  <c r="M20" i="1"/>
  <c r="L47" i="1"/>
  <c r="L25" i="1" s="1"/>
  <c r="M25" i="1" s="1"/>
  <c r="C51" i="1"/>
  <c r="L51" i="1" s="1"/>
  <c r="L26" i="1" s="1"/>
  <c r="Q14" i="4" s="1"/>
  <c r="L46" i="1"/>
  <c r="L24" i="1" s="1"/>
  <c r="O65" i="1"/>
  <c r="O64" i="1"/>
  <c r="O63" i="1"/>
  <c r="O61" i="1"/>
  <c r="O62" i="1"/>
  <c r="L62" i="1"/>
  <c r="L61" i="1"/>
  <c r="M58" i="1"/>
  <c r="E20" i="1"/>
  <c r="F18" i="1"/>
  <c r="C18" i="1"/>
  <c r="D15" i="4" s="1"/>
  <c r="C17" i="1"/>
  <c r="D14" i="4" s="1"/>
  <c r="C17" i="2" l="1"/>
  <c r="M24" i="1"/>
  <c r="Q13" i="4"/>
  <c r="M26" i="1"/>
  <c r="N26" i="1"/>
  <c r="M59" i="1"/>
  <c r="I8" i="4" l="1"/>
  <c r="M29" i="1" l="1"/>
  <c r="L29" i="1"/>
  <c r="C22" i="7"/>
  <c r="F18" i="7" l="1"/>
  <c r="E7" i="7"/>
  <c r="E6" i="7"/>
  <c r="E5" i="7"/>
  <c r="N27" i="4" l="1"/>
  <c r="I11" i="4"/>
  <c r="I10" i="4"/>
  <c r="I9" i="4"/>
  <c r="I7" i="4"/>
  <c r="B4" i="4"/>
  <c r="D9" i="4"/>
  <c r="D25" i="7" s="1"/>
  <c r="N29" i="1" l="1"/>
  <c r="F10" i="2" l="1"/>
  <c r="E6" i="2" l="1"/>
  <c r="E5" i="2"/>
  <c r="E4" i="2"/>
  <c r="C21" i="2" l="1"/>
  <c r="Q16" i="4" s="1"/>
  <c r="C16" i="2"/>
  <c r="C22" i="2" l="1"/>
  <c r="C23" i="2" s="1"/>
  <c r="Q18" i="4" s="1"/>
  <c r="C10" i="1" l="1"/>
</calcChain>
</file>

<file path=xl/sharedStrings.xml><?xml version="1.0" encoding="utf-8"?>
<sst xmlns="http://schemas.openxmlformats.org/spreadsheetml/2006/main" count="253" uniqueCount="224">
  <si>
    <t xml:space="preserve"> Apporteur : </t>
  </si>
  <si>
    <t>Ref Apporteur :</t>
  </si>
  <si>
    <r>
      <rPr>
        <sz val="8"/>
        <color rgb="FF231F20"/>
        <rFont val="Times New Roman"/>
        <family val="1"/>
      </rPr>
      <t>Renseignements administratifs</t>
    </r>
  </si>
  <si>
    <r>
      <rPr>
        <sz val="8"/>
        <color rgb="FF231F20"/>
        <rFont val="Times New Roman"/>
        <family val="1"/>
      </rPr>
      <t>Dénomination ou nom et prénom (Nom de jeune fille pour  les dames) :</t>
    </r>
  </si>
  <si>
    <r>
      <rPr>
        <sz val="8"/>
        <color rgb="FF231F20"/>
        <rFont val="Times New Roman"/>
        <family val="1"/>
      </rPr>
      <t>Adresse (rue, numéro, bte) :</t>
    </r>
  </si>
  <si>
    <t>Date de naissance</t>
  </si>
  <si>
    <t>Localité</t>
  </si>
  <si>
    <t>Non</t>
  </si>
  <si>
    <t>Nouvelle Affaire</t>
  </si>
  <si>
    <t>Reservé à IBS Europe</t>
  </si>
  <si>
    <t>Code appo</t>
  </si>
  <si>
    <t>N° client</t>
  </si>
  <si>
    <t>le</t>
  </si>
  <si>
    <t>Type:</t>
  </si>
  <si>
    <t>.............................................</t>
  </si>
  <si>
    <t>M</t>
  </si>
  <si>
    <t>,</t>
  </si>
  <si>
    <r>
      <rPr>
        <b/>
        <sz val="10"/>
        <color rgb="FF231F20"/>
        <rFont val="Times New Roman"/>
        <family val="1"/>
      </rPr>
      <t>Signature</t>
    </r>
  </si>
  <si>
    <t>Etabli à</t>
  </si>
  <si>
    <t>Nationale Suisse Assurances SA Rue des Deux Eglises, 14
1000 Bruxelles</t>
  </si>
  <si>
    <t>Notre référence :</t>
  </si>
  <si>
    <t>Veuillez trouver ci-dessous l'offre établie sur base des informations reprises dans la demande de tarfication</t>
  </si>
  <si>
    <t>au nom de :</t>
  </si>
  <si>
    <t>Prime Annuelle, non fractionnable :</t>
  </si>
  <si>
    <t>taxes et frais :</t>
  </si>
  <si>
    <t>Total :</t>
  </si>
  <si>
    <t>Prime HT :</t>
  </si>
  <si>
    <t>La date de début de couverture est de 48 heures ouvrables après la réception du paiement intégral de la prime.</t>
  </si>
  <si>
    <t>En cas de renouvellement, la copie de l'offre doit nous être retournée dans le mois signée pour accord et le paiement de la prime doit être effectué pendant le délai de validité de l'offre de renouvellement.</t>
  </si>
  <si>
    <t xml:space="preserve">Epouse de : </t>
  </si>
  <si>
    <t>Code postal :</t>
  </si>
  <si>
    <t>Commune:</t>
  </si>
  <si>
    <t>……………………………………………………………………..</t>
  </si>
  <si>
    <t>…………………………………………………………………….</t>
  </si>
  <si>
    <t>………………………………………….</t>
  </si>
  <si>
    <t>……………………………</t>
  </si>
  <si>
    <t>……….</t>
  </si>
  <si>
    <t xml:space="preserve">Tel. +32 2 220 32 11
Fax +32 2 227 56 80
</t>
  </si>
  <si>
    <t>N° CBFA 0124
RPM Bruxelles BCE 0403.274.332</t>
  </si>
  <si>
    <t>Taxes et frais Cie</t>
  </si>
  <si>
    <t>Prime techn HT</t>
  </si>
  <si>
    <t>frais printemps</t>
  </si>
  <si>
    <t>Oui</t>
  </si>
  <si>
    <t>Dippach, le</t>
  </si>
  <si>
    <t>Pour IBS Europe SA, Par délégation de la compagnie</t>
  </si>
  <si>
    <t xml:space="preserve">Police </t>
  </si>
  <si>
    <t>Prénom/Nom</t>
  </si>
  <si>
    <t xml:space="preserve">Civilité </t>
  </si>
  <si>
    <t>Rue et n°</t>
  </si>
  <si>
    <t>Code post/localité</t>
  </si>
  <si>
    <t>Preneur d'assurance</t>
  </si>
  <si>
    <t>Garantie(s) couverte(s)</t>
  </si>
  <si>
    <t>Formules
 choisies</t>
  </si>
  <si>
    <t>Prime annuelle</t>
  </si>
  <si>
    <r>
      <t xml:space="preserve">Prime nette annuelle
</t>
    </r>
    <r>
      <rPr>
        <sz val="9"/>
        <color indexed="8"/>
        <rFont val="Calibri"/>
        <family val="2"/>
      </rPr>
      <t xml:space="preserve"> (à majorer des impôts, cotisations et frais) </t>
    </r>
  </si>
  <si>
    <t>Prime TTC annuelle</t>
  </si>
  <si>
    <r>
      <rPr>
        <b/>
        <u/>
        <sz val="11"/>
        <rFont val="Calibri"/>
        <family val="2"/>
      </rPr>
      <t>AVERTISSEMENT:</t>
    </r>
    <r>
      <rPr>
        <sz val="11"/>
        <rFont val="Calibri"/>
        <family val="2"/>
      </rPr>
      <t xml:space="preserve"> 
</t>
    </r>
    <r>
      <rPr>
        <sz val="9"/>
        <rFont val="Calibri"/>
        <family val="2"/>
      </rPr>
      <t xml:space="preserve">Toute escroquerie ou tentative d'escroquerie envers l'entreprise d'assurances entraine non seulement la résiliation du contrat d'assurance, mais fait également l'objet de poursuites pénales sur la base de l'article 496 du Code pénal. En outre, l'intéressé peut être repris dans le fichier du groupement d'intérêt économique Datassur. En vertu de la loi sur la protection de la vie privée, il en sera informé et aura, le cas échéant; la possibilité de faire rectifier les informations le concernant. </t>
    </r>
  </si>
  <si>
    <t xml:space="preserve">Pour IBS EUROPE S.A. </t>
  </si>
  <si>
    <t>Signature du preneur d'assurance</t>
  </si>
  <si>
    <t>Toute escroquerie ou tentative d'escroquerie envers l'entreprise d'assurances entraîne non seulement la résiliation du contrat d'assurance, mais fait également l'objet de poursuites pénales sur la base de l'article 496 du Code pénal. En outre, l'intéressé peut être repris dans le fichier du groupement d'intérêt économique Datassur. En vertu de la loi sur la protection de la vie privée, il en sera informé et aura, le cas échéant, la possibilité de faire rectifier les informations le concernant.</t>
  </si>
  <si>
    <t>• AVERTISSEMENT</t>
  </si>
  <si>
    <t>• ANTECEDENTS:</t>
  </si>
  <si>
    <t>-</t>
  </si>
  <si>
    <t>HT et frais</t>
  </si>
  <si>
    <t>autres</t>
  </si>
  <si>
    <t>Dippach le,</t>
  </si>
  <si>
    <t>Par déléguation pour la Compagnie</t>
  </si>
  <si>
    <t>Pour IBS Europe Sa, Gael de Miomandre</t>
  </si>
  <si>
    <t>Clauses Particulières</t>
  </si>
  <si>
    <t>Recommandé</t>
  </si>
  <si>
    <t xml:space="preserve">Conformément à l’article 26 des conditions générales, nous résilions le contrat d’assurance </t>
  </si>
  <si>
    <t xml:space="preserve">dont références ci-dessus pour le </t>
  </si>
  <si>
    <t>Vous avez également  la possibilité de rechercher un autre assureur de votre choix.</t>
  </si>
  <si>
    <t>Le présent document fait office d’avenant à votre contrat.</t>
  </si>
  <si>
    <t>Veuillez agréer, Madame, Monsieur, l’expression de nos sentiments les meilleurs.</t>
  </si>
  <si>
    <t xml:space="preserve">Vous avez néanmoins la possibilité de prolonger le contrat pour une année supplémentaire </t>
  </si>
  <si>
    <t>Pour IBS Europe SA,</t>
  </si>
  <si>
    <t>Par délégation de la compagnie</t>
  </si>
  <si>
    <t>Pas de Fractionnement</t>
  </si>
  <si>
    <t>sur base d’une OFFRE que nous vous ferons parvenir deux mois après la présente.</t>
  </si>
  <si>
    <t>Cette offre est valable un mois à partir de la date de ce courrier. Le paiement intégral vaut acceptation de l'offre et demande de couverture.</t>
  </si>
  <si>
    <r>
      <t xml:space="preserve">Le montant versé sera remboursé et </t>
    </r>
    <r>
      <rPr>
        <b/>
        <u/>
        <sz val="10"/>
        <color rgb="FF000000"/>
        <rFont val="Times New Roman"/>
        <family val="1"/>
      </rPr>
      <t>la couverture ne sera pas/plus acquise</t>
    </r>
    <r>
      <rPr>
        <sz val="10"/>
        <color rgb="FF000000"/>
        <rFont val="Times New Roman"/>
        <family val="1"/>
      </rPr>
      <t>.</t>
    </r>
  </si>
  <si>
    <t>autres, sanctions…</t>
  </si>
  <si>
    <t xml:space="preserve"> IDENTITE DU PROPOSANT (PRENEUR D’ASSURANCE)</t>
  </si>
  <si>
    <t>Date de Naissance</t>
  </si>
  <si>
    <t>QUESTIONS RELATIVES AUX BIENS</t>
  </si>
  <si>
    <t>qualité du preneur</t>
  </si>
  <si>
    <t>adresse du bien à assurer</t>
  </si>
  <si>
    <t xml:space="preserve">Code postal </t>
  </si>
  <si>
    <t>année de construction</t>
  </si>
  <si>
    <t>Batiment en Construction</t>
  </si>
  <si>
    <t>usage du batiment</t>
  </si>
  <si>
    <t>Type de Construction</t>
  </si>
  <si>
    <t>Materieaux des murs</t>
  </si>
  <si>
    <t>materiaux du toit</t>
  </si>
  <si>
    <t>Habitation</t>
  </si>
  <si>
    <t>Traditionelle</t>
  </si>
  <si>
    <t>couverture demandée</t>
  </si>
  <si>
    <t>Batiment et contenu</t>
  </si>
  <si>
    <t>Classique</t>
  </si>
  <si>
    <t>Moins de 25% de Materiaux combustible</t>
  </si>
  <si>
    <t>Maison</t>
  </si>
  <si>
    <t>Propriétaire</t>
  </si>
  <si>
    <t xml:space="preserve">prise effet </t>
  </si>
  <si>
    <t>Type de Batiment</t>
  </si>
  <si>
    <t>Evaluation :</t>
  </si>
  <si>
    <t>Valeur batiment</t>
  </si>
  <si>
    <t>Valeur Contenu</t>
  </si>
  <si>
    <t>abandon de recours</t>
  </si>
  <si>
    <t>vol</t>
  </si>
  <si>
    <t>Vol</t>
  </si>
  <si>
    <t>Régulière</t>
  </si>
  <si>
    <t>Contiguité</t>
  </si>
  <si>
    <t>effet</t>
  </si>
  <si>
    <t>capitaux</t>
  </si>
  <si>
    <t>premier Risque</t>
  </si>
  <si>
    <t>Exclusion Bijoux et valeurs</t>
  </si>
  <si>
    <t>Mesure de protection</t>
  </si>
  <si>
    <t>formule</t>
  </si>
  <si>
    <t>Prise d'effet</t>
  </si>
  <si>
    <t>Situation de famille</t>
  </si>
  <si>
    <t>Aucune</t>
  </si>
  <si>
    <t>Occupation du batiment</t>
  </si>
  <si>
    <t>PJ apres incendie</t>
  </si>
  <si>
    <t>Grille d'expertise IBS+</t>
  </si>
  <si>
    <t>Bat</t>
  </si>
  <si>
    <t>Contenu</t>
  </si>
  <si>
    <t>Pertes indirectes</t>
  </si>
  <si>
    <t>Living, salle à manger cuisine</t>
  </si>
  <si>
    <t>Nb d'autres pieces</t>
  </si>
  <si>
    <t>Piscine</t>
  </si>
  <si>
    <t>Garage (1&lt;40m²)</t>
  </si>
  <si>
    <t>Maison passive ou ossature bois</t>
  </si>
  <si>
    <t>Présence d’au moins un de ces critères dans une pièce: hauteur des plafonds supérieure à 3m, chauffage au sol, pompe à chaleur, revêtement de sol en pierre naturelle, marbre ou parquet en bois massif (hors résineux)</t>
  </si>
  <si>
    <t xml:space="preserve">Présence d’au moins une pièce d’habitation ou à usage de profession libérale dont la superficie excède 70 m² </t>
  </si>
  <si>
    <t>NB de piece</t>
  </si>
  <si>
    <t>finition</t>
  </si>
  <si>
    <t>Cat nat</t>
  </si>
  <si>
    <t>RCVP</t>
  </si>
  <si>
    <t>ext groupe</t>
  </si>
  <si>
    <t>pjvp</t>
  </si>
  <si>
    <t>Famille</t>
  </si>
  <si>
    <t>PJ Inc</t>
  </si>
  <si>
    <t>toiture en ardoise ou chaume ou plus de 2 versants</t>
  </si>
  <si>
    <t>Offre Printemps Incendie</t>
  </si>
  <si>
    <t>Options:</t>
  </si>
  <si>
    <t>A</t>
  </si>
  <si>
    <t>N° Cie</t>
  </si>
  <si>
    <t>N seq Police</t>
  </si>
  <si>
    <t>N seq offre</t>
  </si>
  <si>
    <t>Creance Hypothecaire?</t>
  </si>
  <si>
    <t>Creancier</t>
  </si>
  <si>
    <t>Numero de dossier</t>
  </si>
  <si>
    <t>adresse</t>
  </si>
  <si>
    <t>Produit PRINTEMPS: Incendie</t>
  </si>
  <si>
    <t>Batiment</t>
  </si>
  <si>
    <t>CatNat</t>
  </si>
  <si>
    <t>RC vie Privée</t>
  </si>
  <si>
    <t>PJ Incendie</t>
  </si>
  <si>
    <t>PJ Vie privé</t>
  </si>
  <si>
    <t>Batiment à usage principal d'habitation</t>
  </si>
  <si>
    <t>Valeur Batiment</t>
  </si>
  <si>
    <t>Valeur Vol</t>
  </si>
  <si>
    <t>Formule vol</t>
  </si>
  <si>
    <t>Bijoux et valeurs</t>
  </si>
  <si>
    <t>adresse :</t>
  </si>
  <si>
    <t>Code post/localité :</t>
  </si>
  <si>
    <t>Qualité :</t>
  </si>
  <si>
    <t>Type :</t>
  </si>
  <si>
    <t>couverture :</t>
  </si>
  <si>
    <t>options :</t>
  </si>
  <si>
    <t xml:space="preserve">Police n° </t>
  </si>
  <si>
    <t>Date d'effet :</t>
  </si>
  <si>
    <t>Expiration :</t>
  </si>
  <si>
    <t>Échéance annuelle :</t>
  </si>
  <si>
    <t>Fractionnement :</t>
  </si>
  <si>
    <t>Avenant Resiliation Police Printemps Incendie</t>
  </si>
  <si>
    <t xml:space="preserve">Garantie Incendie: </t>
  </si>
  <si>
    <t>voir Conditions Générales, référence : 0124-INC4ED1-01Mars2009</t>
  </si>
  <si>
    <t>PJ Apres incendie</t>
  </si>
  <si>
    <t>RC vie privée :</t>
  </si>
  <si>
    <t>PJ rc vie privée :</t>
  </si>
  <si>
    <t>voir Conditions Générales, référence : F5001</t>
  </si>
  <si>
    <t>voir Conditions Générales, référence : F5004</t>
  </si>
  <si>
    <t>voir Conditions Générales, référence : 0124-VP-ED3-04/2007</t>
  </si>
  <si>
    <t>Preneur</t>
  </si>
  <si>
    <t>Abex</t>
  </si>
  <si>
    <t>Valeurs et Formule Vol</t>
  </si>
  <si>
    <t>Garantie de Base</t>
  </si>
  <si>
    <t>Options</t>
  </si>
  <si>
    <r>
      <t xml:space="preserve">Le preneur d'assurance certifie qu'aucune compagnie d'assurance n'a refusé ou résilié une assurance ayant le même objet </t>
    </r>
    <r>
      <rPr>
        <b/>
        <sz val="12"/>
        <color theme="1"/>
        <rFont val="Calibri"/>
        <family val="2"/>
        <scheme val="minor"/>
      </rPr>
      <t>pour cause de sinistres</t>
    </r>
    <r>
      <rPr>
        <sz val="12"/>
        <color theme="1"/>
        <rFont val="Calibri"/>
        <family val="2"/>
        <scheme val="minor"/>
      </rPr>
      <t>, ni pris des sanctions. 
De plus, il déclare ne pas avoir subi de sinistres les 5 dernières années, sauf ceux qui furent renseignés sur la proposition ou demande d'assurance.</t>
    </r>
  </si>
  <si>
    <t>•AMIANTE :</t>
  </si>
  <si>
    <t>La garantie n'est pas acquise pour les dommages causés directement ou indirectement par la présence 
ou la dispersion d'amiante, de fibres d'amiante ou de produits contenant de l'amiante.</t>
  </si>
  <si>
    <r>
      <t xml:space="preserve">• DELEGATION D'EXPERTISE : </t>
    </r>
    <r>
      <rPr>
        <b/>
        <sz val="12"/>
        <color rgb="FFFF0000"/>
        <rFont val="Calibri"/>
        <family val="2"/>
        <scheme val="minor"/>
      </rPr>
      <t>(option)</t>
    </r>
  </si>
  <si>
    <t>Le preneur d'assurance a utilisé un système d'abrogation de la règle proportionnelle.L'indemnité totale comme prévue aux conditions générales est prévue.</t>
  </si>
  <si>
    <t>•CATASTROPHES NATURELLES :</t>
  </si>
  <si>
    <t>La couverture est acquise conformément au texte des conditions générales SUPERHOME.</t>
  </si>
  <si>
    <t>•ANTECEDENTS CATASTROPHES NATURELLES :</t>
  </si>
  <si>
    <r>
      <t>De plus le preneur d'assurance déclare ne pas avoir subi de sinistre les 5 dernières années dans le cadre de la garantie catastrophes naturelles,s</t>
    </r>
    <r>
      <rPr>
        <sz val="12"/>
        <rFont val="Calibri"/>
        <family val="2"/>
        <scheme val="minor"/>
      </rPr>
      <t>auf les sinistres mentionnés sur la proposition d'assurance.</t>
    </r>
  </si>
  <si>
    <t>•OCCUPATION REGULIERE :</t>
  </si>
  <si>
    <t xml:space="preserve"> </t>
  </si>
  <si>
    <t>Le risque est à  occupation régulière,  c'est à dire que le bâtiment désigné ou partie de bâtiment doit être occupé toutes les nuits. Durant les 12 mois précédant un sinistre éventuel, le bâtiment désigné ou partie de bâtiment peut être inoccupé pendant 90 nuits dont 60 nuits successives au maximum.</t>
  </si>
  <si>
    <t>•VOL - VALEUR PARTIELLE :</t>
  </si>
  <si>
    <t>•TERRORISME :</t>
  </si>
  <si>
    <t>La couverture du contrat est également acquise pour les dommages encourus par l'assuré à la suite d'un acte de terrorisme, tel que définià l'article 2 de la loi du 01 avril 2007 relative à l'assurance contre les dommages causés par le terrorisme. Cette couverture vous est acquise conformément aux dispositions et les modalités de ladite loi et à concurrence du capital légal, règlementaire et/ou conventionnel stipulé au contrat d'assurance.</t>
  </si>
  <si>
    <t xml:space="preserve">•TERRORISME RESPONSABILITE CIVILE VIE-PRIVEE : </t>
  </si>
  <si>
    <t>Nationale Suisse Assurances SA               Rue des Deux Eglises, 14
1000 Bruxelles</t>
  </si>
  <si>
    <t xml:space="preserve">Sont exclus de la couverture Responsabilité Civile Vie-privée :
Les dommages encourus à la suite d'un acte de terrorisme. Par terrorisme, l'on entend : une action ou une menace d'action organisée dans la clandestinité à des fins idéologiques, politiques, ethniques ou religieuses, exécutée individuellement ou en groupe et attentant à des personnes ou détruisant partiellement ou totalement la valeur économique d'un bien matériel ou immatériel, soit en vue d'impressionner le public, de créer un climat d'insécurité ou de faire pression sur les autorités, soit en vue d'entraver la circulation et le fonctionnement normal d'un service ou d'une entreprise. </t>
  </si>
  <si>
    <t>pour le bien :</t>
  </si>
  <si>
    <t>En cas de non acceptation de l'offre, une nouvelle demande pour le même risque engendrera des frais complémentaires.</t>
  </si>
  <si>
    <t>Tout paiement effectué au dela du délai légal de validité de cette offre ne sera pas accepté.</t>
  </si>
  <si>
    <t>Nb de salles d'eau</t>
  </si>
  <si>
    <t>Nb de chambres</t>
  </si>
  <si>
    <t>maison 4 facades</t>
  </si>
  <si>
    <t>si vous avez utilisé la méthode d’évaluation (grille IBS+) de la valeur d'expertise à assurer, vous êtes assuré en valeur à neuf, sans application de la règle proportionnelle et sans limitation de valeur pour votre bâtiment.</t>
  </si>
  <si>
    <t>Panneaux Solaires (photovoltaiques ou thermiques)</t>
  </si>
  <si>
    <t>incendie &amp; perils assimilés - Conflits du travail et attentats - Deces - invalidité - frais de traitement - tempete, grele, pression de la neige et de la glace - Electricité - degats des eaux -  bris de vitrage - Bang supersonique - responsabilité civile batiment et/ou contenu - assistance habitation - Catastrophe naturelle</t>
  </si>
  <si>
    <t>Indice abex :</t>
  </si>
  <si>
    <t>Les conditions générales sont disponibles sur notre site ou sur demande, elles vous seront envoyées par mail.</t>
  </si>
  <si>
    <t>Aucune attestation de créance hypothécaire ne pourra vous être remise le jour même de votre paiement. Elle sera envoyée à la date de début de couverture</t>
  </si>
  <si>
    <t>Signature du candidat preneur d’assurance                                                                                       Signature de l’intermédiaire</t>
  </si>
  <si>
    <r>
      <t xml:space="preserve">Pour établir la proposition nous attendons:
- la copie de la proposition signée par le client et l'intermediaire,
- la copie de la carte d'identité du client,
Les documetns sont à envoyer par mail à printemps@ibseurope.com ou par fax au 04/2597644.
</t>
    </r>
    <r>
      <rPr>
        <b/>
        <sz val="10"/>
        <color rgb="FF000000"/>
        <rFont val="Times New Roman"/>
        <family val="1"/>
      </rPr>
      <t>Si l'ensemble de ces documents ne nous sont pas fourni nous ne pourrons établir l'offre</t>
    </r>
  </si>
  <si>
    <t>Contigu 2 facades</t>
  </si>
  <si>
    <t xml:space="preserve">Cette proposition électronique doit nous être renvoyé par mail à l'adresse printemps@ibseurope.com.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</si>
</sst>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yyyymmdd"/>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4"/>
      <color rgb="FF808285"/>
      <name val="Times New Roman"/>
      <family val="1"/>
    </font>
    <font>
      <sz val="11"/>
      <color rgb="FF006640"/>
      <name val="Times New Roman"/>
      <family val="1"/>
    </font>
    <font>
      <sz val="8"/>
      <color rgb="FF231F20"/>
      <name val="Times New Roman"/>
      <family val="1"/>
    </font>
    <font>
      <sz val="7"/>
      <color rgb="FF231F20"/>
      <name val="Times New Roman"/>
      <family val="1"/>
    </font>
    <font>
      <sz val="10"/>
      <color rgb="FF231F20"/>
      <name val="Times New Roman"/>
      <family val="1"/>
    </font>
    <font>
      <b/>
      <sz val="10"/>
      <color rgb="FF231F20"/>
      <name val="Times New Roman"/>
      <family val="1"/>
    </font>
    <font>
      <sz val="7"/>
      <color rgb="FF000000"/>
      <name val="Times New Roman"/>
      <family val="1"/>
    </font>
    <font>
      <b/>
      <sz val="10"/>
      <color rgb="FF000000"/>
      <name val="Times New Roman"/>
      <family val="1"/>
    </font>
    <font>
      <b/>
      <u/>
      <sz val="10"/>
      <color rgb="FF000000"/>
      <name val="Times New Roman"/>
      <family val="1"/>
    </font>
    <font>
      <sz val="8"/>
      <color rgb="FF000000"/>
      <name val="Times New Roman"/>
      <family val="1"/>
    </font>
    <font>
      <sz val="11"/>
      <color rgb="FFFF0000"/>
      <name val="Calibri"/>
      <family val="2"/>
      <scheme val="minor"/>
    </font>
    <font>
      <b/>
      <sz val="11"/>
      <color theme="1"/>
      <name val="Calibri"/>
      <family val="2"/>
      <scheme val="minor"/>
    </font>
    <font>
      <b/>
      <sz val="11"/>
      <color rgb="FF0070C0"/>
      <name val="Calibri"/>
      <family val="2"/>
      <scheme val="minor"/>
    </font>
    <font>
      <b/>
      <sz val="11"/>
      <name val="Calibri"/>
      <family val="2"/>
      <scheme val="minor"/>
    </font>
    <font>
      <sz val="11"/>
      <name val="Calibri"/>
      <family val="2"/>
      <scheme val="minor"/>
    </font>
    <font>
      <u/>
      <sz val="11"/>
      <color theme="1"/>
      <name val="Calibri"/>
      <family val="2"/>
      <scheme val="minor"/>
    </font>
    <font>
      <u/>
      <sz val="11"/>
      <name val="Calibri"/>
      <family val="2"/>
      <scheme val="minor"/>
    </font>
    <font>
      <sz val="9"/>
      <color indexed="8"/>
      <name val="Calibri"/>
      <family val="2"/>
    </font>
    <font>
      <b/>
      <u/>
      <sz val="11"/>
      <name val="Calibri"/>
      <family val="2"/>
    </font>
    <font>
      <sz val="11"/>
      <name val="Calibri"/>
      <family val="2"/>
    </font>
    <font>
      <sz val="9"/>
      <name val="Calibri"/>
      <family val="2"/>
    </font>
    <font>
      <sz val="12"/>
      <color theme="1"/>
      <name val="Calibri"/>
      <family val="2"/>
      <scheme val="minor"/>
    </font>
    <font>
      <sz val="12"/>
      <name val="Calibri"/>
      <family val="2"/>
      <scheme val="minor"/>
    </font>
    <font>
      <sz val="12"/>
      <color indexed="8"/>
      <name val="Calibri"/>
      <family val="2"/>
    </font>
    <font>
      <u/>
      <sz val="12"/>
      <color theme="1"/>
      <name val="Calibri"/>
      <family val="2"/>
      <scheme val="minor"/>
    </font>
    <font>
      <b/>
      <sz val="11"/>
      <color rgb="FF4F81BD"/>
      <name val="Calibri"/>
      <family val="2"/>
      <scheme val="minor"/>
    </font>
    <font>
      <sz val="12"/>
      <color rgb="FF000000"/>
      <name val="Times New Roman"/>
      <family val="1"/>
    </font>
    <font>
      <sz val="12"/>
      <color rgb="FF231F20"/>
      <name val="Times New Roman"/>
      <family val="1"/>
    </font>
    <font>
      <b/>
      <i/>
      <sz val="16"/>
      <color rgb="FF4F81BD"/>
      <name val="Calibri"/>
      <family val="2"/>
      <scheme val="minor"/>
    </font>
    <font>
      <sz val="11"/>
      <color rgb="FF000000"/>
      <name val="Calibri"/>
      <family val="2"/>
    </font>
    <font>
      <sz val="10"/>
      <color rgb="FF000000"/>
      <name val="Calibri"/>
      <family val="2"/>
      <scheme val="minor"/>
    </font>
    <font>
      <sz val="10"/>
      <color rgb="FF000000"/>
      <name val="Times New Roman"/>
      <family val="1"/>
    </font>
    <font>
      <sz val="8"/>
      <color rgb="FF000000"/>
      <name val="Tahoma"/>
      <family val="2"/>
    </font>
    <font>
      <b/>
      <sz val="12"/>
      <color rgb="FF4F81BD"/>
      <name val="Calibri"/>
      <family val="2"/>
      <scheme val="minor"/>
    </font>
    <font>
      <b/>
      <sz val="12"/>
      <color theme="1"/>
      <name val="Calibri"/>
      <family val="2"/>
      <scheme val="minor"/>
    </font>
    <font>
      <sz val="12"/>
      <color rgb="FFFF0000"/>
      <name val="Calibri"/>
      <family val="2"/>
      <scheme val="minor"/>
    </font>
    <font>
      <i/>
      <sz val="12"/>
      <color rgb="FF000000"/>
      <name val="Calibri"/>
      <family val="2"/>
      <scheme val="minor"/>
    </font>
    <font>
      <sz val="12"/>
      <color rgb="FF000000"/>
      <name val="Calibri"/>
      <family val="2"/>
      <scheme val="minor"/>
    </font>
    <font>
      <b/>
      <sz val="12"/>
      <color rgb="FFFF0000"/>
      <name val="Calibri"/>
      <family val="2"/>
      <scheme val="minor"/>
    </font>
    <font>
      <sz val="10"/>
      <color rgb="FF000000"/>
      <name val="Times New Roman"/>
      <family val="1"/>
    </font>
  </fonts>
  <fills count="10">
    <fill>
      <patternFill patternType="none"/>
    </fill>
    <fill>
      <patternFill patternType="gray125"/>
    </fill>
    <fill>
      <patternFill patternType="solid">
        <fgColor rgb="FFFFFFFF"/>
      </patternFill>
    </fill>
    <fill>
      <patternFill patternType="solid">
        <fgColor theme="3" tint="0.79998168889431442"/>
        <bgColor indexed="64"/>
      </patternFill>
    </fill>
    <fill>
      <patternFill patternType="solid">
        <fgColor rgb="FFAFFFFF"/>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66FFFF"/>
        <bgColor indexed="64"/>
      </patternFill>
    </fill>
  </fills>
  <borders count="99">
    <border>
      <left/>
      <right/>
      <top/>
      <bottom/>
      <diagonal/>
    </border>
    <border>
      <left style="thin">
        <color rgb="FFDCDDDE"/>
      </left>
      <right/>
      <top style="thin">
        <color rgb="FFDCDDDE"/>
      </top>
      <bottom style="thin">
        <color rgb="FFDCDDDE"/>
      </bottom>
      <diagonal/>
    </border>
    <border>
      <left/>
      <right style="thin">
        <color rgb="FFDCDDDE"/>
      </right>
      <top style="thin">
        <color rgb="FFDCDDDE"/>
      </top>
      <bottom style="thin">
        <color rgb="FFDCDDDE"/>
      </bottom>
      <diagonal/>
    </border>
    <border>
      <left style="thin">
        <color theme="3" tint="0.59996337778862885"/>
      </left>
      <right/>
      <top style="thin">
        <color theme="3" tint="0.59996337778862885"/>
      </top>
      <bottom/>
      <diagonal/>
    </border>
    <border>
      <left/>
      <right/>
      <top style="thin">
        <color theme="3" tint="0.59996337778862885"/>
      </top>
      <bottom/>
      <diagonal/>
    </border>
    <border>
      <left/>
      <right style="thin">
        <color theme="3" tint="0.59996337778862885"/>
      </right>
      <top style="thin">
        <color theme="3" tint="0.59996337778862885"/>
      </top>
      <bottom/>
      <diagonal/>
    </border>
    <border>
      <left style="thin">
        <color theme="3" tint="0.59996337778862885"/>
      </left>
      <right/>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style="thin">
        <color theme="3" tint="0.79998168889431442"/>
      </left>
      <right/>
      <top style="thin">
        <color theme="3" tint="0.79998168889431442"/>
      </top>
      <bottom/>
      <diagonal/>
    </border>
    <border>
      <left/>
      <right/>
      <top style="thin">
        <color theme="3" tint="0.79998168889431442"/>
      </top>
      <bottom/>
      <diagonal/>
    </border>
    <border>
      <left/>
      <right style="thin">
        <color theme="3" tint="0.79998168889431442"/>
      </right>
      <top style="thin">
        <color theme="3" tint="0.79998168889431442"/>
      </top>
      <bottom/>
      <diagonal/>
    </border>
    <border>
      <left style="thin">
        <color theme="3" tint="0.79998168889431442"/>
      </left>
      <right/>
      <top/>
      <bottom/>
      <diagonal/>
    </border>
    <border>
      <left/>
      <right style="thin">
        <color theme="3" tint="0.79998168889431442"/>
      </right>
      <top/>
      <bottom/>
      <diagonal/>
    </border>
    <border>
      <left style="thin">
        <color theme="3" tint="0.79998168889431442"/>
      </left>
      <right/>
      <top/>
      <bottom style="thin">
        <color theme="3" tint="0.79998168889431442"/>
      </bottom>
      <diagonal/>
    </border>
    <border>
      <left/>
      <right/>
      <top/>
      <bottom style="thin">
        <color theme="3" tint="0.79998168889431442"/>
      </bottom>
      <diagonal/>
    </border>
    <border>
      <left/>
      <right style="thin">
        <color theme="3" tint="0.79998168889431442"/>
      </right>
      <top/>
      <bottom style="thin">
        <color theme="3" tint="0.79998168889431442"/>
      </bottom>
      <diagonal/>
    </border>
    <border>
      <left/>
      <right style="thin">
        <color theme="3" tint="0.79995117038483843"/>
      </right>
      <top/>
      <bottom/>
      <diagonal/>
    </border>
    <border>
      <left style="thin">
        <color theme="3" tint="0.79995117038483843"/>
      </left>
      <right/>
      <top style="thin">
        <color theme="3" tint="0.79995117038483843"/>
      </top>
      <bottom/>
      <diagonal/>
    </border>
    <border>
      <left/>
      <right/>
      <top style="thin">
        <color theme="3" tint="0.79995117038483843"/>
      </top>
      <bottom/>
      <diagonal/>
    </border>
    <border>
      <left/>
      <right style="thin">
        <color theme="3" tint="0.79995117038483843"/>
      </right>
      <top style="thin">
        <color theme="3" tint="0.79995117038483843"/>
      </top>
      <bottom/>
      <diagonal/>
    </border>
    <border>
      <left style="thin">
        <color theme="3" tint="0.79995117038483843"/>
      </left>
      <right/>
      <top/>
      <bottom/>
      <diagonal/>
    </border>
    <border>
      <left style="thin">
        <color theme="3" tint="0.79995117038483843"/>
      </left>
      <right/>
      <top/>
      <bottom style="thin">
        <color theme="3" tint="0.79995117038483843"/>
      </bottom>
      <diagonal/>
    </border>
    <border>
      <left/>
      <right/>
      <top/>
      <bottom style="thin">
        <color theme="3" tint="0.79995117038483843"/>
      </bottom>
      <diagonal/>
    </border>
    <border>
      <left/>
      <right style="thin">
        <color theme="3" tint="0.79995117038483843"/>
      </right>
      <top/>
      <bottom style="thin">
        <color theme="3" tint="0.7999511703848384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3" tint="0.79992065187536243"/>
      </bottom>
      <diagonal/>
    </border>
    <border>
      <left style="thin">
        <color theme="3" tint="0.79992065187536243"/>
      </left>
      <right/>
      <top style="thin">
        <color theme="3" tint="0.79995117038483843"/>
      </top>
      <bottom/>
      <diagonal/>
    </border>
    <border>
      <left/>
      <right style="thin">
        <color theme="3" tint="0.79992065187536243"/>
      </right>
      <top style="thin">
        <color theme="3" tint="0.79995117038483843"/>
      </top>
      <bottom/>
      <diagonal/>
    </border>
    <border>
      <left style="thin">
        <color theme="3" tint="0.79992065187536243"/>
      </left>
      <right/>
      <top/>
      <bottom style="thin">
        <color theme="3" tint="0.79992065187536243"/>
      </bottom>
      <diagonal/>
    </border>
    <border>
      <left/>
      <right style="thin">
        <color theme="3" tint="0.79992065187536243"/>
      </right>
      <top/>
      <bottom style="thin">
        <color theme="3" tint="0.79992065187536243"/>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bottom/>
      <diagonal/>
    </border>
    <border>
      <left style="medium">
        <color indexed="64"/>
      </left>
      <right/>
      <top/>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style="thick">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thick">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hair">
        <color indexed="64"/>
      </left>
      <right/>
      <top style="hair">
        <color indexed="64"/>
      </top>
      <bottom style="medium">
        <color indexed="64"/>
      </bottom>
      <diagonal/>
    </border>
    <border>
      <left style="hair">
        <color indexed="64"/>
      </left>
      <right style="thick">
        <color indexed="64"/>
      </right>
      <top style="hair">
        <color indexed="64"/>
      </top>
      <bottom style="medium">
        <color indexed="64"/>
      </bottom>
      <diagonal/>
    </border>
    <border>
      <left style="thin">
        <color rgb="FFDCDDDE"/>
      </left>
      <right/>
      <top/>
      <bottom/>
      <diagonal/>
    </border>
    <border>
      <left/>
      <right style="thin">
        <color rgb="FFDCDDDE"/>
      </right>
      <top/>
      <bottom/>
      <diagonal/>
    </border>
    <border>
      <left style="thin">
        <color theme="3" tint="0.79995117038483843"/>
      </left>
      <right/>
      <top style="thin">
        <color theme="3" tint="0.79992065187536243"/>
      </top>
      <bottom/>
      <diagonal/>
    </border>
    <border>
      <left/>
      <right/>
      <top style="thin">
        <color theme="3" tint="0.79992065187536243"/>
      </top>
      <bottom/>
      <diagonal/>
    </border>
    <border>
      <left/>
      <right style="thin">
        <color theme="3" tint="0.79992065187536243"/>
      </right>
      <top style="thin">
        <color theme="3" tint="0.79992065187536243"/>
      </top>
      <bottom/>
      <diagonal/>
    </border>
    <border>
      <left/>
      <right style="thin">
        <color theme="3" tint="0.79992065187536243"/>
      </right>
      <top/>
      <bottom/>
      <diagonal/>
    </border>
    <border>
      <left style="thin">
        <color theme="3" tint="0.79995117038483843"/>
      </left>
      <right/>
      <top/>
      <bottom style="thin">
        <color theme="3" tint="0.79992065187536243"/>
      </bottom>
      <diagonal/>
    </border>
    <border>
      <left style="thin">
        <color rgb="FFAFFFFF"/>
      </left>
      <right/>
      <top style="thin">
        <color rgb="FFAFFFFF"/>
      </top>
      <bottom/>
      <diagonal/>
    </border>
    <border>
      <left style="thin">
        <color rgb="FF66FFFF"/>
      </left>
      <right/>
      <top/>
      <bottom/>
      <diagonal/>
    </border>
    <border>
      <left style="thin">
        <color theme="3" tint="0.79998168889431442"/>
      </left>
      <right/>
      <top style="thin">
        <color theme="3" tint="0.79995117038483843"/>
      </top>
      <bottom/>
      <diagonal/>
    </border>
    <border>
      <left style="thin">
        <color rgb="FF66FFFF"/>
      </left>
      <right/>
      <top style="thin">
        <color rgb="FF66FFFF"/>
      </top>
      <bottom/>
      <diagonal/>
    </border>
    <border>
      <left/>
      <right/>
      <top style="thin">
        <color rgb="FF66FFFF"/>
      </top>
      <bottom/>
      <diagonal/>
    </border>
    <border>
      <left/>
      <right style="thin">
        <color theme="3" tint="0.79992065187536243"/>
      </right>
      <top style="thin">
        <color rgb="FF66FFFF"/>
      </top>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5" fillId="0" borderId="0"/>
    <xf numFmtId="44" fontId="5" fillId="0" borderId="0" applyFont="0" applyFill="0" applyBorder="0" applyAlignment="0" applyProtection="0"/>
    <xf numFmtId="43" fontId="38" fillId="0" borderId="0" applyFont="0" applyFill="0" applyBorder="0" applyAlignment="0" applyProtection="0"/>
    <xf numFmtId="0" fontId="2" fillId="0" borderId="0"/>
    <xf numFmtId="0" fontId="6" fillId="0" borderId="0"/>
    <xf numFmtId="9" fontId="46" fillId="0" borderId="0" applyFont="0" applyFill="0" applyBorder="0" applyAlignment="0" applyProtection="0"/>
  </cellStyleXfs>
  <cellXfs count="389">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6" fillId="2" borderId="4" xfId="0" applyFont="1" applyFill="1" applyBorder="1" applyAlignment="1">
      <alignment horizontal="right" vertical="top"/>
    </xf>
    <xf numFmtId="0" fontId="6" fillId="2" borderId="5" xfId="0" applyFont="1" applyFill="1" applyBorder="1" applyAlignment="1">
      <alignment horizontal="left" vertical="top"/>
    </xf>
    <xf numFmtId="0" fontId="6" fillId="2" borderId="7" xfId="0" applyFont="1" applyFill="1" applyBorder="1" applyAlignment="1">
      <alignment horizontal="left" vertical="top"/>
    </xf>
    <xf numFmtId="0" fontId="6" fillId="2" borderId="10" xfId="0" applyFont="1" applyFill="1" applyBorder="1" applyAlignment="1">
      <alignment horizontal="left" vertical="top"/>
    </xf>
    <xf numFmtId="0" fontId="6" fillId="2" borderId="0" xfId="0" applyFont="1" applyFill="1" applyBorder="1" applyAlignment="1">
      <alignment horizontal="right" vertical="top"/>
    </xf>
    <xf numFmtId="0" fontId="6" fillId="2" borderId="6" xfId="0" applyFont="1" applyFill="1" applyBorder="1" applyAlignment="1">
      <alignment horizontal="right" vertical="top"/>
    </xf>
    <xf numFmtId="0" fontId="6" fillId="2" borderId="8" xfId="0" applyFont="1" applyFill="1" applyBorder="1" applyAlignment="1">
      <alignment horizontal="right" vertical="top"/>
    </xf>
    <xf numFmtId="0" fontId="6" fillId="3" borderId="0" xfId="0" applyFont="1" applyFill="1" applyBorder="1" applyAlignment="1">
      <alignment horizontal="left" vertical="top"/>
    </xf>
    <xf numFmtId="0" fontId="6" fillId="2" borderId="9" xfId="0" applyFont="1" applyFill="1" applyBorder="1" applyAlignment="1">
      <alignment horizontal="right" vertical="top"/>
    </xf>
    <xf numFmtId="0" fontId="6" fillId="2" borderId="0" xfId="0" applyFont="1" applyFill="1" applyBorder="1" applyAlignment="1">
      <alignment horizontal="left" vertical="top"/>
    </xf>
    <xf numFmtId="0" fontId="6" fillId="2" borderId="3" xfId="0" applyFont="1" applyFill="1" applyBorder="1" applyAlignment="1">
      <alignment horizontal="right" vertical="top"/>
    </xf>
    <xf numFmtId="0" fontId="14" fillId="2" borderId="0" xfId="0" applyFont="1" applyFill="1" applyBorder="1" applyAlignment="1">
      <alignment horizontal="right" vertical="top"/>
    </xf>
    <xf numFmtId="0" fontId="0" fillId="2" borderId="0" xfId="0" applyFill="1" applyBorder="1" applyAlignment="1">
      <alignment horizontal="right" vertical="top"/>
    </xf>
    <xf numFmtId="14" fontId="0" fillId="2" borderId="0" xfId="0" applyNumberFormat="1" applyFill="1" applyBorder="1" applyAlignment="1">
      <alignment horizontal="left" vertical="top"/>
    </xf>
    <xf numFmtId="0" fontId="5" fillId="0" borderId="0" xfId="1" applyFont="1"/>
    <xf numFmtId="0" fontId="5" fillId="0" borderId="0" xfId="1" applyFont="1" applyAlignment="1">
      <alignment horizontal="left" vertical="center"/>
    </xf>
    <xf numFmtId="0" fontId="19" fillId="0" borderId="0" xfId="1" applyFont="1" applyBorder="1" applyAlignment="1">
      <alignment vertical="center" wrapText="1"/>
    </xf>
    <xf numFmtId="0" fontId="5" fillId="0" borderId="0" xfId="1" applyFont="1" applyBorder="1"/>
    <xf numFmtId="0" fontId="20" fillId="6" borderId="0" xfId="1" applyFont="1" applyFill="1" applyBorder="1" applyAlignment="1"/>
    <xf numFmtId="44" fontId="5" fillId="0" borderId="0" xfId="2" applyFont="1" applyBorder="1" applyAlignment="1"/>
    <xf numFmtId="0" fontId="5" fillId="0" borderId="0" xfId="1" applyFont="1" applyBorder="1" applyAlignment="1"/>
    <xf numFmtId="0" fontId="5" fillId="0" borderId="0" xfId="1" applyFont="1" applyAlignment="1"/>
    <xf numFmtId="0" fontId="21" fillId="0" borderId="0" xfId="1" applyFont="1" applyBorder="1" applyAlignment="1">
      <alignment vertical="center" wrapText="1"/>
    </xf>
    <xf numFmtId="0" fontId="21" fillId="5" borderId="37" xfId="1" applyFont="1" applyFill="1" applyBorder="1" applyAlignment="1">
      <alignment horizontal="center" vertical="center" wrapText="1"/>
    </xf>
    <xf numFmtId="0" fontId="28" fillId="0" borderId="0" xfId="1" applyFont="1"/>
    <xf numFmtId="0" fontId="29" fillId="0" borderId="0" xfId="1" applyFont="1"/>
    <xf numFmtId="0" fontId="28" fillId="0" borderId="0" xfId="1" applyFont="1" applyAlignment="1">
      <alignment vertical="center"/>
    </xf>
    <xf numFmtId="0" fontId="28" fillId="0" borderId="0" xfId="1" applyFont="1" applyAlignment="1">
      <alignment horizontal="left"/>
    </xf>
    <xf numFmtId="0" fontId="31" fillId="0" borderId="0" xfId="1" applyFont="1" applyAlignment="1">
      <alignment vertical="center"/>
    </xf>
    <xf numFmtId="0" fontId="31" fillId="0" borderId="0" xfId="1" applyFont="1" applyAlignment="1">
      <alignment horizontal="right" vertical="center"/>
    </xf>
    <xf numFmtId="0" fontId="30" fillId="0" borderId="0" xfId="1" applyFont="1" applyAlignment="1">
      <alignment vertical="center"/>
    </xf>
    <xf numFmtId="0" fontId="6" fillId="2" borderId="0" xfId="0" applyFont="1" applyFill="1" applyBorder="1" applyAlignment="1">
      <alignment horizontal="left" vertical="top"/>
    </xf>
    <xf numFmtId="0" fontId="5" fillId="0" borderId="0" xfId="1" applyFont="1" applyBorder="1" applyAlignment="1"/>
    <xf numFmtId="0" fontId="5" fillId="0" borderId="74" xfId="1" applyFont="1" applyBorder="1" applyAlignment="1">
      <alignment horizontal="center" vertical="center"/>
    </xf>
    <xf numFmtId="0" fontId="5" fillId="0" borderId="0" xfId="1" applyFont="1" applyBorder="1" applyAlignment="1"/>
    <xf numFmtId="0" fontId="6" fillId="4" borderId="0" xfId="0" applyFont="1" applyFill="1" applyBorder="1" applyAlignment="1" applyProtection="1">
      <alignment horizontal="left" vertical="top"/>
      <protection locked="0"/>
    </xf>
    <xf numFmtId="0" fontId="6" fillId="4" borderId="0" xfId="0" applyFont="1" applyFill="1" applyBorder="1" applyAlignment="1" applyProtection="1">
      <alignment horizontal="center" vertical="top"/>
      <protection locked="0"/>
    </xf>
    <xf numFmtId="0" fontId="5" fillId="0" borderId="0" xfId="1" applyFont="1" applyBorder="1" applyAlignment="1">
      <alignment vertical="center"/>
    </xf>
    <xf numFmtId="0" fontId="5" fillId="0" borderId="0" xfId="1" applyFont="1" applyBorder="1" applyAlignment="1">
      <alignment horizontal="center" vertical="center"/>
    </xf>
    <xf numFmtId="0" fontId="21" fillId="5" borderId="37" xfId="1" applyFont="1" applyFill="1" applyBorder="1" applyAlignment="1">
      <alignment horizontal="left" vertical="center" wrapText="1"/>
    </xf>
    <xf numFmtId="0" fontId="4" fillId="0" borderId="39" xfId="1" applyFont="1" applyBorder="1" applyAlignment="1">
      <alignment horizontal="center" vertical="center"/>
    </xf>
    <xf numFmtId="0" fontId="4" fillId="0" borderId="44" xfId="1" applyFont="1" applyBorder="1" applyAlignment="1">
      <alignment horizontal="center" vertical="center"/>
    </xf>
    <xf numFmtId="0" fontId="5" fillId="0" borderId="44" xfId="1" applyFont="1" applyBorder="1" applyAlignment="1">
      <alignment horizontal="center" vertical="center"/>
    </xf>
    <xf numFmtId="0" fontId="5" fillId="0" borderId="73" xfId="1" applyFont="1" applyBorder="1" applyAlignment="1">
      <alignment horizontal="center" vertical="center"/>
    </xf>
    <xf numFmtId="0" fontId="5" fillId="0" borderId="54" xfId="1" applyFont="1" applyBorder="1" applyAlignment="1">
      <alignment horizontal="center" vertical="center" wrapText="1"/>
    </xf>
    <xf numFmtId="0" fontId="5" fillId="0" borderId="43" xfId="1" applyFont="1" applyBorder="1" applyAlignment="1">
      <alignment horizontal="center" vertical="center"/>
    </xf>
    <xf numFmtId="0" fontId="5" fillId="0" borderId="50" xfId="1" applyFont="1" applyBorder="1" applyAlignment="1">
      <alignment horizontal="center" vertical="center"/>
    </xf>
    <xf numFmtId="0" fontId="6" fillId="7" borderId="0" xfId="0" applyFont="1" applyFill="1" applyBorder="1" applyAlignment="1">
      <alignment horizontal="left" vertical="top"/>
    </xf>
    <xf numFmtId="0" fontId="32" fillId="0" borderId="0" xfId="1" applyFont="1"/>
    <xf numFmtId="0" fontId="4" fillId="0" borderId="0" xfId="1" applyFont="1" applyBorder="1" applyAlignment="1">
      <alignment horizontal="left" vertical="center"/>
    </xf>
    <xf numFmtId="0" fontId="4" fillId="0" borderId="0" xfId="1" applyFont="1" applyBorder="1"/>
    <xf numFmtId="0" fontId="21" fillId="0" borderId="0" xfId="1" applyFont="1" applyBorder="1" applyAlignment="1"/>
    <xf numFmtId="0" fontId="17" fillId="0" borderId="0" xfId="1" applyFont="1" applyBorder="1" applyAlignment="1"/>
    <xf numFmtId="14" fontId="19" fillId="0" borderId="0" xfId="1" applyNumberFormat="1" applyFont="1" applyBorder="1" applyAlignment="1">
      <alignment horizontal="center" vertical="center"/>
    </xf>
    <xf numFmtId="0" fontId="6" fillId="0" borderId="0" xfId="0" applyFont="1" applyFill="1" applyBorder="1" applyAlignment="1">
      <alignment horizontal="left" vertical="top"/>
    </xf>
    <xf numFmtId="0" fontId="36" fillId="2" borderId="0" xfId="0" applyFont="1" applyFill="1" applyBorder="1" applyAlignment="1">
      <alignment horizontal="left" vertical="center"/>
    </xf>
    <xf numFmtId="0" fontId="37" fillId="2" borderId="0" xfId="0" applyFont="1" applyFill="1" applyBorder="1" applyAlignment="1">
      <alignment horizontal="left" vertical="top"/>
    </xf>
    <xf numFmtId="0" fontId="37" fillId="2" borderId="0" xfId="0" applyFont="1" applyFill="1" applyBorder="1" applyAlignment="1">
      <alignment horizontal="right" vertical="top"/>
    </xf>
    <xf numFmtId="14" fontId="37" fillId="2" borderId="0" xfId="0" applyNumberFormat="1" applyFont="1" applyFill="1" applyBorder="1" applyAlignment="1">
      <alignment horizontal="left" vertical="top"/>
    </xf>
    <xf numFmtId="0" fontId="37" fillId="2" borderId="0" xfId="0" applyFont="1" applyFill="1" applyBorder="1" applyAlignment="1">
      <alignment horizontal="left" vertical="center"/>
    </xf>
    <xf numFmtId="0" fontId="37" fillId="2" borderId="0" xfId="0" applyFont="1" applyFill="1" applyBorder="1" applyAlignment="1">
      <alignment vertical="top"/>
    </xf>
    <xf numFmtId="14" fontId="6" fillId="7" borderId="0" xfId="0" applyNumberFormat="1" applyFont="1" applyFill="1" applyBorder="1" applyAlignment="1">
      <alignment horizontal="left" vertical="top"/>
    </xf>
    <xf numFmtId="164" fontId="6" fillId="7" borderId="0" xfId="0" applyNumberFormat="1" applyFont="1" applyFill="1" applyBorder="1" applyAlignment="1">
      <alignment horizontal="left" vertical="top"/>
    </xf>
    <xf numFmtId="14" fontId="6" fillId="4" borderId="0" xfId="0" applyNumberFormat="1" applyFont="1" applyFill="1" applyBorder="1" applyAlignment="1" applyProtection="1">
      <alignment horizontal="left" vertical="top"/>
      <protection locked="0"/>
    </xf>
    <xf numFmtId="0" fontId="6" fillId="8" borderId="28" xfId="0" applyFont="1" applyFill="1" applyBorder="1" applyAlignment="1">
      <alignment horizontal="left" vertical="top"/>
    </xf>
    <xf numFmtId="2" fontId="6" fillId="8" borderId="28" xfId="0" applyNumberFormat="1" applyFont="1" applyFill="1" applyBorder="1" applyAlignment="1">
      <alignment horizontal="left" vertical="top"/>
    </xf>
    <xf numFmtId="14" fontId="19" fillId="0" borderId="0" xfId="1" applyNumberFormat="1" applyFont="1" applyBorder="1" applyAlignment="1">
      <alignment horizontal="left"/>
    </xf>
    <xf numFmtId="0" fontId="6" fillId="2" borderId="0" xfId="0" applyFont="1" applyFill="1" applyBorder="1" applyAlignment="1" applyProtection="1">
      <alignment horizontal="left" vertical="top"/>
    </xf>
    <xf numFmtId="0" fontId="6" fillId="4" borderId="0" xfId="0" applyFont="1" applyFill="1" applyBorder="1" applyAlignment="1" applyProtection="1">
      <alignment horizontal="left" vertical="top"/>
      <protection locked="0"/>
    </xf>
    <xf numFmtId="0" fontId="6" fillId="4" borderId="17" xfId="0" applyFont="1" applyFill="1" applyBorder="1" applyAlignment="1" applyProtection="1">
      <alignment horizontal="left" vertical="top"/>
      <protection locked="0"/>
    </xf>
    <xf numFmtId="0" fontId="6" fillId="2" borderId="0" xfId="0" applyFont="1" applyFill="1" applyBorder="1" applyAlignment="1">
      <alignment horizontal="left" vertical="top"/>
    </xf>
    <xf numFmtId="0" fontId="21" fillId="0" borderId="0" xfId="1" applyFont="1" applyBorder="1" applyAlignment="1">
      <alignment horizontal="center" vertical="center" wrapText="1"/>
    </xf>
    <xf numFmtId="43" fontId="6" fillId="8" borderId="28" xfId="3" applyFont="1" applyFill="1" applyBorder="1" applyAlignment="1">
      <alignment horizontal="left" vertical="top"/>
    </xf>
    <xf numFmtId="0" fontId="21" fillId="0" borderId="0" xfId="1" applyFont="1" applyBorder="1" applyAlignment="1">
      <alignment horizontal="center" vertical="center" wrapText="1"/>
    </xf>
    <xf numFmtId="0" fontId="5" fillId="0" borderId="55" xfId="1" applyFont="1" applyBorder="1" applyAlignment="1"/>
    <xf numFmtId="0" fontId="5" fillId="0" borderId="0" xfId="1" applyFont="1" applyBorder="1" applyAlignment="1"/>
    <xf numFmtId="0" fontId="5" fillId="0" borderId="73" xfId="1" applyFont="1" applyBorder="1" applyAlignment="1"/>
    <xf numFmtId="0" fontId="5" fillId="0" borderId="38" xfId="1" applyFont="1" applyBorder="1" applyAlignment="1"/>
    <xf numFmtId="0" fontId="5" fillId="0" borderId="43" xfId="1" applyFont="1" applyBorder="1" applyAlignment="1"/>
    <xf numFmtId="0" fontId="5" fillId="0" borderId="61" xfId="1" applyFont="1" applyBorder="1" applyAlignment="1"/>
    <xf numFmtId="43" fontId="6" fillId="7" borderId="0" xfId="0" applyNumberFormat="1" applyFont="1" applyFill="1" applyBorder="1" applyAlignment="1">
      <alignment horizontal="left" vertical="top"/>
    </xf>
    <xf numFmtId="0" fontId="6" fillId="7" borderId="0" xfId="0" applyFont="1" applyFill="1" applyBorder="1" applyAlignment="1">
      <alignment horizontal="right" vertical="top"/>
    </xf>
    <xf numFmtId="0" fontId="6" fillId="0" borderId="17" xfId="0" applyFont="1" applyFill="1" applyBorder="1" applyAlignment="1" applyProtection="1">
      <alignment horizontal="left" vertical="top"/>
    </xf>
    <xf numFmtId="0" fontId="6" fillId="2" borderId="12" xfId="0" applyFont="1" applyFill="1" applyBorder="1" applyAlignment="1" applyProtection="1">
      <alignment horizontal="center" vertical="top"/>
    </xf>
    <xf numFmtId="0" fontId="6" fillId="0" borderId="19"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protection locked="0"/>
    </xf>
    <xf numFmtId="0" fontId="6" fillId="4" borderId="0" xfId="0" applyFont="1" applyFill="1" applyBorder="1" applyAlignment="1" applyProtection="1">
      <alignment vertical="center"/>
      <protection locked="0"/>
    </xf>
    <xf numFmtId="0" fontId="6" fillId="4" borderId="0" xfId="0" applyFont="1" applyFill="1" applyBorder="1" applyAlignment="1" applyProtection="1">
      <alignment horizontal="center" vertical="center"/>
      <protection locked="0"/>
    </xf>
    <xf numFmtId="9" fontId="6" fillId="4" borderId="0" xfId="0" applyNumberFormat="1" applyFont="1" applyFill="1" applyBorder="1" applyAlignment="1" applyProtection="1">
      <alignment horizontal="left" vertical="top"/>
      <protection locked="0"/>
    </xf>
    <xf numFmtId="0" fontId="8" fillId="2" borderId="0" xfId="0" applyFont="1" applyFill="1" applyBorder="1" applyAlignment="1">
      <alignment horizontal="left" vertical="top"/>
    </xf>
    <xf numFmtId="0" fontId="11" fillId="4" borderId="4" xfId="0" applyFont="1" applyFill="1" applyBorder="1" applyAlignment="1" applyProtection="1">
      <alignment horizontal="center" vertical="top"/>
      <protection locked="0"/>
    </xf>
    <xf numFmtId="0" fontId="6" fillId="3" borderId="7" xfId="0" applyFont="1" applyFill="1" applyBorder="1" applyAlignment="1">
      <alignment horizontal="center" vertical="top"/>
    </xf>
    <xf numFmtId="0" fontId="6" fillId="4" borderId="0" xfId="0" applyFont="1" applyFill="1" applyBorder="1" applyAlignment="1" applyProtection="1">
      <alignment vertical="top"/>
      <protection locked="0"/>
    </xf>
    <xf numFmtId="0" fontId="6" fillId="4" borderId="21" xfId="0" applyFont="1" applyFill="1" applyBorder="1" applyAlignment="1" applyProtection="1">
      <alignment horizontal="center" vertical="top"/>
      <protection locked="0"/>
    </xf>
    <xf numFmtId="0" fontId="6" fillId="4" borderId="25" xfId="0" applyFont="1" applyFill="1" applyBorder="1" applyAlignment="1" applyProtection="1">
      <alignment horizontal="center" vertical="top"/>
      <protection locked="0"/>
    </xf>
    <xf numFmtId="0" fontId="6" fillId="7" borderId="0" xfId="0" applyFont="1" applyFill="1" applyBorder="1" applyAlignment="1" applyProtection="1">
      <alignment horizontal="left" vertical="top"/>
    </xf>
    <xf numFmtId="2" fontId="0" fillId="2" borderId="27" xfId="0" applyNumberFormat="1" applyFill="1" applyBorder="1" applyAlignment="1">
      <alignment horizontal="center" vertical="top"/>
    </xf>
    <xf numFmtId="2" fontId="14" fillId="2" borderId="0" xfId="0" applyNumberFormat="1" applyFont="1" applyFill="1" applyBorder="1" applyAlignment="1">
      <alignment horizontal="center" vertical="top"/>
    </xf>
    <xf numFmtId="0" fontId="6" fillId="4" borderId="92" xfId="0" applyFont="1" applyFill="1" applyBorder="1" applyAlignment="1" applyProtection="1">
      <alignment horizontal="left" vertical="top"/>
      <protection locked="0"/>
    </xf>
    <xf numFmtId="0" fontId="6" fillId="4" borderId="9" xfId="0" applyFont="1" applyFill="1" applyBorder="1" applyAlignment="1" applyProtection="1">
      <alignment horizontal="left" vertical="top"/>
      <protection locked="0"/>
    </xf>
    <xf numFmtId="0" fontId="9" fillId="4" borderId="12" xfId="0" applyFont="1" applyFill="1" applyBorder="1" applyAlignment="1" applyProtection="1">
      <alignment horizontal="center" vertical="top"/>
      <protection locked="0"/>
    </xf>
    <xf numFmtId="0" fontId="6" fillId="2" borderId="88" xfId="0" applyFont="1" applyFill="1" applyBorder="1" applyAlignment="1" applyProtection="1">
      <alignment horizontal="left" vertical="top"/>
    </xf>
    <xf numFmtId="0" fontId="6" fillId="2" borderId="12" xfId="0" applyFont="1" applyFill="1" applyBorder="1" applyAlignment="1" applyProtection="1">
      <alignment horizontal="left" vertical="top"/>
    </xf>
    <xf numFmtId="0" fontId="6" fillId="2" borderId="13" xfId="0" applyFont="1" applyFill="1" applyBorder="1" applyAlignment="1" applyProtection="1">
      <alignment horizontal="left" vertical="top"/>
    </xf>
    <xf numFmtId="0" fontId="6" fillId="2" borderId="14" xfId="0" applyFont="1" applyFill="1" applyBorder="1" applyAlignment="1" applyProtection="1">
      <alignment horizontal="left" vertical="top"/>
    </xf>
    <xf numFmtId="0" fontId="6" fillId="2" borderId="15" xfId="0" applyFont="1" applyFill="1" applyBorder="1" applyAlignment="1" applyProtection="1">
      <alignment horizontal="left" vertical="top"/>
    </xf>
    <xf numFmtId="0" fontId="6" fillId="2" borderId="14" xfId="0" applyFont="1" applyFill="1" applyBorder="1" applyAlignment="1" applyProtection="1">
      <alignment horizontal="right" vertical="top"/>
    </xf>
    <xf numFmtId="0" fontId="16" fillId="2" borderId="0" xfId="0" applyFont="1" applyFill="1" applyBorder="1" applyAlignment="1" applyProtection="1">
      <alignment horizontal="right" vertical="top"/>
    </xf>
    <xf numFmtId="0" fontId="9" fillId="2" borderId="16" xfId="0" applyFont="1" applyFill="1" applyBorder="1" applyAlignment="1" applyProtection="1">
      <alignment horizontal="right" vertical="top"/>
    </xf>
    <xf numFmtId="0" fontId="6" fillId="2" borderId="17" xfId="0" applyFont="1" applyFill="1" applyBorder="1" applyAlignment="1" applyProtection="1">
      <alignment horizontal="left" vertical="top"/>
    </xf>
    <xf numFmtId="0" fontId="6" fillId="0" borderId="17" xfId="0" applyFont="1" applyFill="1" applyBorder="1" applyAlignment="1" applyProtection="1">
      <alignment horizontal="right" vertical="top"/>
    </xf>
    <xf numFmtId="0" fontId="6" fillId="2" borderId="18" xfId="0" applyFont="1" applyFill="1" applyBorder="1" applyAlignment="1" applyProtection="1">
      <alignment horizontal="left" vertical="top"/>
    </xf>
    <xf numFmtId="0" fontId="12" fillId="2" borderId="83" xfId="0" applyFont="1" applyFill="1" applyBorder="1" applyAlignment="1" applyProtection="1">
      <alignment horizontal="left" vertical="top"/>
    </xf>
    <xf numFmtId="0" fontId="6" fillId="2" borderId="84" xfId="0" applyFont="1" applyFill="1" applyBorder="1" applyAlignment="1" applyProtection="1">
      <alignment horizontal="left" vertical="top"/>
    </xf>
    <xf numFmtId="0" fontId="6" fillId="2" borderId="84" xfId="0" applyFont="1" applyFill="1" applyBorder="1" applyAlignment="1" applyProtection="1">
      <alignment horizontal="center" vertical="top"/>
    </xf>
    <xf numFmtId="0" fontId="6" fillId="2" borderId="85" xfId="0" applyFont="1" applyFill="1" applyBorder="1" applyAlignment="1" applyProtection="1">
      <alignment horizontal="left" vertical="top"/>
    </xf>
    <xf numFmtId="0" fontId="11" fillId="2" borderId="23" xfId="0" applyFont="1" applyFill="1" applyBorder="1" applyAlignment="1" applyProtection="1">
      <alignment horizontal="right" vertical="top"/>
    </xf>
    <xf numFmtId="0" fontId="6" fillId="2" borderId="86" xfId="0" applyFont="1" applyFill="1" applyBorder="1" applyAlignment="1" applyProtection="1">
      <alignment horizontal="left" vertical="top"/>
    </xf>
    <xf numFmtId="0" fontId="9" fillId="2" borderId="0" xfId="0" applyFont="1" applyFill="1" applyBorder="1" applyAlignment="1" applyProtection="1">
      <alignment horizontal="right" vertical="top"/>
    </xf>
    <xf numFmtId="0" fontId="6" fillId="2" borderId="0" xfId="0" applyFont="1" applyFill="1" applyBorder="1" applyAlignment="1" applyProtection="1">
      <alignment horizontal="right" vertical="top"/>
    </xf>
    <xf numFmtId="0" fontId="6" fillId="0" borderId="0" xfId="0" applyFont="1" applyFill="1" applyBorder="1" applyAlignment="1" applyProtection="1">
      <alignment horizontal="left" vertical="top"/>
      <protection hidden="1"/>
    </xf>
    <xf numFmtId="0" fontId="11" fillId="2" borderId="89" xfId="0" applyFont="1" applyFill="1" applyBorder="1" applyAlignment="1" applyProtection="1">
      <alignment horizontal="right" vertical="top"/>
    </xf>
    <xf numFmtId="0" fontId="6" fillId="2" borderId="89" xfId="0" applyFont="1" applyFill="1" applyBorder="1" applyAlignment="1" applyProtection="1">
      <alignment horizontal="right" vertical="top"/>
    </xf>
    <xf numFmtId="0" fontId="6" fillId="2" borderId="89" xfId="0" applyFont="1" applyFill="1" applyBorder="1" applyAlignment="1" applyProtection="1">
      <alignment horizontal="left" vertical="top"/>
    </xf>
    <xf numFmtId="0" fontId="11" fillId="2" borderId="0" xfId="0" applyFont="1" applyFill="1" applyBorder="1" applyAlignment="1" applyProtection="1">
      <alignment horizontal="right" vertical="top"/>
    </xf>
    <xf numFmtId="0" fontId="11" fillId="2" borderId="91" xfId="0" applyFont="1" applyFill="1" applyBorder="1" applyAlignment="1" applyProtection="1">
      <alignment horizontal="right" vertical="top"/>
    </xf>
    <xf numFmtId="0" fontId="6" fillId="2" borderId="92" xfId="0" applyFont="1" applyFill="1" applyBorder="1" applyAlignment="1" applyProtection="1">
      <alignment horizontal="left" vertical="top"/>
    </xf>
    <xf numFmtId="0" fontId="6" fillId="0" borderId="92" xfId="0" applyFont="1" applyFill="1" applyBorder="1" applyAlignment="1" applyProtection="1">
      <alignment horizontal="right" vertical="top"/>
    </xf>
    <xf numFmtId="0" fontId="6" fillId="2" borderId="93" xfId="0" applyFont="1" applyFill="1" applyBorder="1" applyAlignment="1" applyProtection="1">
      <alignment horizontal="left" vertical="top"/>
    </xf>
    <xf numFmtId="0" fontId="6" fillId="0" borderId="0" xfId="0" applyFont="1" applyFill="1" applyBorder="1" applyAlignment="1" applyProtection="1">
      <alignment horizontal="right" vertical="top"/>
    </xf>
    <xf numFmtId="0" fontId="9" fillId="2" borderId="87" xfId="0" applyFont="1" applyFill="1" applyBorder="1" applyAlignment="1" applyProtection="1">
      <alignment horizontal="left" vertical="top"/>
    </xf>
    <xf numFmtId="0" fontId="6" fillId="2" borderId="29" xfId="0" applyFont="1" applyFill="1" applyBorder="1" applyAlignment="1" applyProtection="1">
      <alignment horizontal="left" vertical="top"/>
    </xf>
    <xf numFmtId="0" fontId="6" fillId="0" borderId="29" xfId="0" applyFont="1" applyFill="1" applyBorder="1" applyAlignment="1" applyProtection="1">
      <alignment horizontal="right" vertical="top"/>
      <protection hidden="1"/>
    </xf>
    <xf numFmtId="0" fontId="6" fillId="2" borderId="33"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11" fillId="9" borderId="0" xfId="0" applyFont="1" applyFill="1" applyBorder="1" applyAlignment="1" applyProtection="1">
      <alignment horizontal="left" vertical="center"/>
    </xf>
    <xf numFmtId="0" fontId="11" fillId="2" borderId="90" xfId="0" applyFont="1" applyFill="1" applyBorder="1" applyAlignment="1" applyProtection="1">
      <alignment horizontal="right" vertical="top"/>
    </xf>
    <xf numFmtId="0" fontId="6" fillId="0" borderId="21" xfId="0" applyFont="1" applyFill="1" applyBorder="1" applyAlignment="1" applyProtection="1">
      <alignment horizontal="left" vertical="top"/>
    </xf>
    <xf numFmtId="0" fontId="6" fillId="0" borderId="12" xfId="0" applyFont="1" applyFill="1" applyBorder="1" applyAlignment="1" applyProtection="1">
      <alignment horizontal="left" vertical="top"/>
    </xf>
    <xf numFmtId="0" fontId="11" fillId="2" borderId="14" xfId="0" applyFont="1" applyFill="1" applyBorder="1" applyAlignment="1" applyProtection="1">
      <alignment horizontal="right" vertical="top"/>
    </xf>
    <xf numFmtId="0" fontId="6" fillId="2" borderId="16" xfId="0" applyFont="1" applyFill="1" applyBorder="1" applyAlignment="1" applyProtection="1">
      <alignment horizontal="left" vertical="top"/>
    </xf>
    <xf numFmtId="0" fontId="11" fillId="3" borderId="0" xfId="0" applyFont="1" applyFill="1" applyBorder="1" applyAlignment="1" applyProtection="1">
      <alignment horizontal="left" vertical="top"/>
    </xf>
    <xf numFmtId="0" fontId="6" fillId="2" borderId="11" xfId="0" applyFont="1" applyFill="1" applyBorder="1" applyAlignment="1" applyProtection="1">
      <alignment horizontal="left" vertical="top"/>
    </xf>
    <xf numFmtId="0" fontId="6" fillId="2" borderId="14" xfId="0" applyFont="1" applyFill="1" applyBorder="1" applyAlignment="1" applyProtection="1">
      <alignment horizontal="right" vertical="top" wrapText="1"/>
    </xf>
    <xf numFmtId="0" fontId="6" fillId="2" borderId="15" xfId="0" applyFont="1" applyFill="1" applyBorder="1" applyAlignment="1" applyProtection="1">
      <alignment vertical="top"/>
    </xf>
    <xf numFmtId="0" fontId="11" fillId="2" borderId="16" xfId="0" applyFont="1" applyFill="1" applyBorder="1" applyAlignment="1" applyProtection="1">
      <alignment horizontal="right" vertical="top"/>
    </xf>
    <xf numFmtId="0" fontId="6" fillId="0" borderId="17" xfId="0" applyFont="1" applyFill="1" applyBorder="1" applyAlignment="1" applyProtection="1">
      <alignment vertical="top"/>
      <protection hidden="1"/>
    </xf>
    <xf numFmtId="0" fontId="12" fillId="3" borderId="0" xfId="0" applyFont="1" applyFill="1" applyBorder="1" applyAlignment="1" applyProtection="1">
      <alignment horizontal="left" vertical="top"/>
    </xf>
    <xf numFmtId="0" fontId="6" fillId="3" borderId="0" xfId="0" applyFont="1" applyFill="1" applyBorder="1" applyAlignment="1" applyProtection="1">
      <alignment horizontal="left" vertical="top"/>
    </xf>
    <xf numFmtId="0" fontId="11" fillId="0" borderId="20" xfId="0" applyFont="1" applyFill="1" applyBorder="1" applyAlignment="1" applyProtection="1">
      <alignment horizontal="right" vertical="top"/>
    </xf>
    <xf numFmtId="0" fontId="6" fillId="0" borderId="21" xfId="0" applyFont="1" applyFill="1" applyBorder="1" applyAlignment="1" applyProtection="1">
      <alignment horizontal="right" vertical="top"/>
    </xf>
    <xf numFmtId="0" fontId="6" fillId="0" borderId="22" xfId="0" applyFont="1" applyFill="1" applyBorder="1" applyAlignment="1" applyProtection="1">
      <alignment horizontal="left" vertical="top"/>
    </xf>
    <xf numFmtId="0" fontId="11" fillId="0" borderId="24" xfId="0" applyFont="1" applyFill="1" applyBorder="1" applyAlignment="1" applyProtection="1">
      <alignment horizontal="right" vertical="top"/>
    </xf>
    <xf numFmtId="0" fontId="6" fillId="0" borderId="25" xfId="0" applyFont="1" applyFill="1" applyBorder="1" applyAlignment="1" applyProtection="1">
      <alignment horizontal="left" vertical="top"/>
    </xf>
    <xf numFmtId="0" fontId="6" fillId="0" borderId="26" xfId="0" applyFont="1" applyFill="1" applyBorder="1" applyAlignment="1" applyProtection="1">
      <alignment horizontal="left" vertical="top"/>
    </xf>
    <xf numFmtId="0" fontId="11" fillId="2" borderId="20" xfId="0" applyFont="1" applyFill="1" applyBorder="1" applyAlignment="1" applyProtection="1">
      <alignment horizontal="right" vertical="top"/>
    </xf>
    <xf numFmtId="0" fontId="6" fillId="2" borderId="21" xfId="0" applyFont="1" applyFill="1" applyBorder="1" applyAlignment="1" applyProtection="1">
      <alignment horizontal="left" vertical="top"/>
    </xf>
    <xf numFmtId="0" fontId="6" fillId="2" borderId="21" xfId="0" applyFont="1" applyFill="1" applyBorder="1" applyAlignment="1" applyProtection="1">
      <alignment vertical="top"/>
    </xf>
    <xf numFmtId="0" fontId="6" fillId="2" borderId="22" xfId="0" applyFont="1" applyFill="1" applyBorder="1" applyAlignment="1" applyProtection="1">
      <alignment horizontal="left" vertical="top"/>
    </xf>
    <xf numFmtId="0" fontId="6" fillId="2" borderId="19" xfId="0" applyFont="1" applyFill="1" applyBorder="1" applyAlignment="1" applyProtection="1">
      <alignment horizontal="left" vertical="top"/>
    </xf>
    <xf numFmtId="0" fontId="6" fillId="2" borderId="24" xfId="0" applyFont="1" applyFill="1" applyBorder="1" applyAlignment="1" applyProtection="1">
      <alignment horizontal="right" vertical="top"/>
    </xf>
    <xf numFmtId="0" fontId="6" fillId="0" borderId="25" xfId="0" applyFont="1" applyFill="1" applyBorder="1" applyAlignment="1" applyProtection="1">
      <alignment horizontal="center" vertical="top"/>
    </xf>
    <xf numFmtId="0" fontId="6" fillId="2" borderId="25" xfId="0" applyFont="1" applyFill="1" applyBorder="1" applyAlignment="1" applyProtection="1">
      <alignment horizontal="left" vertical="top"/>
    </xf>
    <xf numFmtId="0" fontId="11" fillId="2" borderId="25" xfId="0" applyFont="1" applyFill="1" applyBorder="1" applyAlignment="1" applyProtection="1">
      <alignment horizontal="right" vertical="top"/>
    </xf>
    <xf numFmtId="0" fontId="6" fillId="2" borderId="26" xfId="0" applyFont="1" applyFill="1" applyBorder="1" applyAlignment="1" applyProtection="1">
      <alignment horizontal="left" vertical="top"/>
    </xf>
    <xf numFmtId="0" fontId="11" fillId="2" borderId="11" xfId="0" applyFont="1" applyFill="1" applyBorder="1" applyAlignment="1" applyProtection="1">
      <alignment horizontal="right" vertical="top"/>
    </xf>
    <xf numFmtId="0" fontId="12" fillId="2" borderId="14"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6" fillId="4" borderId="29" xfId="0" applyFont="1" applyFill="1" applyBorder="1" applyAlignment="1" applyProtection="1">
      <alignment horizontal="left" vertical="top"/>
      <protection locked="0"/>
    </xf>
    <xf numFmtId="0" fontId="6" fillId="4" borderId="12" xfId="0" applyFont="1" applyFill="1" applyBorder="1" applyAlignment="1" applyProtection="1">
      <alignment horizontal="center" vertical="top"/>
      <protection locked="0"/>
    </xf>
    <xf numFmtId="0" fontId="6" fillId="7" borderId="0" xfId="0" applyFont="1" applyFill="1" applyBorder="1" applyAlignment="1" applyProtection="1">
      <alignment horizontal="left" vertical="top"/>
      <protection locked="0"/>
    </xf>
    <xf numFmtId="0" fontId="5" fillId="0" borderId="94" xfId="1" applyFont="1" applyBorder="1" applyAlignment="1">
      <alignment horizontal="center" vertical="center"/>
    </xf>
    <xf numFmtId="2" fontId="5" fillId="0" borderId="50" xfId="1" applyNumberFormat="1" applyFont="1" applyBorder="1" applyAlignment="1">
      <alignment horizontal="center" vertical="center"/>
    </xf>
    <xf numFmtId="0" fontId="3" fillId="0" borderId="44" xfId="1" applyFont="1" applyBorder="1" applyAlignment="1">
      <alignment horizontal="center" vertical="center"/>
    </xf>
    <xf numFmtId="0" fontId="5" fillId="0" borderId="36" xfId="1" applyFont="1" applyBorder="1" applyAlignment="1"/>
    <xf numFmtId="0" fontId="3" fillId="0" borderId="0" xfId="1" applyFont="1" applyBorder="1" applyAlignment="1"/>
    <xf numFmtId="14" fontId="5" fillId="0" borderId="0" xfId="1" applyNumberFormat="1" applyFont="1" applyBorder="1" applyAlignment="1">
      <alignment horizontal="center"/>
    </xf>
    <xf numFmtId="0" fontId="5" fillId="0" borderId="62" xfId="1" applyFont="1" applyBorder="1" applyAlignment="1"/>
    <xf numFmtId="0" fontId="5" fillId="0" borderId="60" xfId="1" applyFont="1" applyBorder="1" applyAlignment="1"/>
    <xf numFmtId="0" fontId="5" fillId="0" borderId="34" xfId="1" applyFont="1" applyBorder="1" applyAlignment="1"/>
    <xf numFmtId="0" fontId="28" fillId="0" borderId="0" xfId="4" applyFont="1"/>
    <xf numFmtId="0" fontId="40" fillId="0" borderId="0" xfId="4" applyFont="1" applyAlignment="1">
      <alignment vertical="center"/>
    </xf>
    <xf numFmtId="0" fontId="43" fillId="2" borderId="0" xfId="5" applyFont="1" applyFill="1" applyBorder="1" applyAlignment="1">
      <alignment horizontal="left" vertical="center" indent="7"/>
    </xf>
    <xf numFmtId="0" fontId="44" fillId="2" borderId="0" xfId="5" applyFont="1" applyFill="1" applyBorder="1" applyAlignment="1">
      <alignment horizontal="left" vertical="center"/>
    </xf>
    <xf numFmtId="0" fontId="40" fillId="2" borderId="0" xfId="5" applyFont="1" applyFill="1" applyBorder="1" applyAlignment="1">
      <alignment horizontal="left"/>
    </xf>
    <xf numFmtId="0" fontId="28" fillId="0" borderId="0" xfId="4" applyFont="1" applyAlignment="1">
      <alignment horizontal="left"/>
    </xf>
    <xf numFmtId="0" fontId="40" fillId="2" borderId="0" xfId="5" applyFont="1" applyFill="1" applyBorder="1" applyAlignment="1"/>
    <xf numFmtId="0" fontId="28" fillId="0" borderId="0" xfId="1" applyFont="1" applyBorder="1"/>
    <xf numFmtId="0" fontId="28" fillId="0" borderId="0" xfId="4" applyFont="1" applyBorder="1"/>
    <xf numFmtId="0" fontId="28" fillId="0" borderId="0" xfId="4" applyFont="1" applyAlignment="1">
      <alignment horizontal="center" vertical="center"/>
    </xf>
    <xf numFmtId="0" fontId="34" fillId="2" borderId="82" xfId="0" applyFont="1" applyFill="1" applyBorder="1" applyAlignment="1">
      <alignment vertical="top" wrapText="1"/>
    </xf>
    <xf numFmtId="0" fontId="44" fillId="2" borderId="0" xfId="5" applyFont="1" applyFill="1" applyBorder="1" applyAlignment="1">
      <alignment horizontal="left" wrapText="1"/>
    </xf>
    <xf numFmtId="0" fontId="6" fillId="4" borderId="0" xfId="0" applyFont="1" applyFill="1" applyBorder="1" applyAlignment="1" applyProtection="1">
      <alignment horizontal="center" vertical="center"/>
      <protection locked="0"/>
    </xf>
    <xf numFmtId="0" fontId="6" fillId="2" borderId="0" xfId="0" applyFont="1" applyFill="1" applyBorder="1" applyAlignment="1">
      <alignment horizontal="left" vertical="top" wrapText="1"/>
    </xf>
    <xf numFmtId="0" fontId="6" fillId="2" borderId="12" xfId="0" applyFont="1" applyFill="1" applyBorder="1" applyAlignment="1" applyProtection="1">
      <alignment horizontal="left" vertical="top" wrapText="1"/>
    </xf>
    <xf numFmtId="0" fontId="6" fillId="2" borderId="12" xfId="0" applyFont="1" applyFill="1" applyBorder="1" applyAlignment="1" applyProtection="1">
      <alignment horizontal="right" vertical="top" wrapText="1"/>
    </xf>
    <xf numFmtId="0" fontId="6" fillId="2" borderId="0" xfId="0" applyFont="1" applyFill="1" applyBorder="1" applyAlignment="1">
      <alignment horizontal="left" vertical="top" wrapText="1"/>
    </xf>
    <xf numFmtId="0" fontId="0" fillId="2" borderId="0" xfId="0" applyFill="1" applyBorder="1" applyAlignment="1">
      <alignment vertical="top"/>
    </xf>
    <xf numFmtId="0" fontId="11" fillId="0" borderId="0" xfId="0" applyFont="1" applyFill="1" applyBorder="1" applyAlignment="1" applyProtection="1">
      <alignment horizontal="right" vertical="top"/>
    </xf>
    <xf numFmtId="0" fontId="6" fillId="2" borderId="0" xfId="0" applyFont="1" applyFill="1" applyBorder="1" applyAlignment="1" applyProtection="1">
      <alignment vertical="top"/>
    </xf>
    <xf numFmtId="0" fontId="11" fillId="2" borderId="0" xfId="0" applyFont="1" applyFill="1" applyBorder="1" applyAlignment="1" applyProtection="1">
      <alignment horizontal="left" vertical="top"/>
    </xf>
    <xf numFmtId="0" fontId="6" fillId="7" borderId="0" xfId="0" applyFont="1" applyFill="1" applyBorder="1" applyAlignment="1">
      <alignment horizontal="center" vertical="top" wrapText="1"/>
    </xf>
    <xf numFmtId="0" fontId="6" fillId="7" borderId="27"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2" xfId="0" applyFont="1" applyFill="1" applyBorder="1" applyAlignment="1">
      <alignment horizontal="left" vertical="top" wrapText="1"/>
    </xf>
    <xf numFmtId="0" fontId="6" fillId="3" borderId="0" xfId="0" applyFont="1" applyFill="1" applyBorder="1" applyAlignment="1">
      <alignment horizontal="center" vertical="top"/>
    </xf>
    <xf numFmtId="0" fontId="9" fillId="3" borderId="0" xfId="0" applyFont="1" applyFill="1" applyBorder="1" applyAlignment="1" applyProtection="1">
      <alignment horizontal="center" vertical="top"/>
    </xf>
    <xf numFmtId="0" fontId="6" fillId="3" borderId="0" xfId="0" applyFont="1" applyFill="1" applyBorder="1" applyAlignment="1" applyProtection="1">
      <alignment horizontal="center" vertical="top"/>
    </xf>
    <xf numFmtId="0" fontId="10" fillId="2" borderId="1" xfId="0" applyFont="1" applyFill="1" applyBorder="1" applyAlignment="1">
      <alignment horizontal="center" vertical="top" wrapText="1"/>
    </xf>
    <xf numFmtId="0" fontId="10" fillId="2" borderId="2" xfId="0" applyFont="1" applyFill="1" applyBorder="1" applyAlignment="1">
      <alignment horizontal="center" vertical="top" wrapText="1"/>
    </xf>
    <xf numFmtId="0" fontId="6" fillId="2" borderId="14"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6" fillId="2" borderId="30" xfId="0" applyFont="1" applyFill="1" applyBorder="1" applyAlignment="1" applyProtection="1">
      <alignment horizontal="center" vertical="top" wrapText="1"/>
    </xf>
    <xf numFmtId="0" fontId="6" fillId="2" borderId="21" xfId="0" applyFont="1" applyFill="1" applyBorder="1" applyAlignment="1" applyProtection="1">
      <alignment horizontal="center" vertical="top" wrapText="1"/>
    </xf>
    <xf numFmtId="0" fontId="6" fillId="2" borderId="31" xfId="0" applyFont="1" applyFill="1" applyBorder="1" applyAlignment="1" applyProtection="1">
      <alignment horizontal="center" vertical="top" wrapText="1"/>
    </xf>
    <xf numFmtId="0" fontId="6" fillId="2" borderId="32" xfId="0" applyFont="1" applyFill="1" applyBorder="1" applyAlignment="1" applyProtection="1">
      <alignment horizontal="center" vertical="top" wrapText="1"/>
    </xf>
    <xf numFmtId="0" fontId="6" fillId="2" borderId="29" xfId="0" applyFont="1" applyFill="1" applyBorder="1" applyAlignment="1" applyProtection="1">
      <alignment horizontal="center" vertical="top" wrapText="1"/>
    </xf>
    <xf numFmtId="0" fontId="6" fillId="2" borderId="33" xfId="0" applyFont="1" applyFill="1" applyBorder="1" applyAlignment="1" applyProtection="1">
      <alignment horizontal="center" vertical="top" wrapText="1"/>
    </xf>
    <xf numFmtId="0" fontId="6" fillId="4" borderId="0" xfId="0" applyFont="1" applyFill="1" applyBorder="1" applyAlignment="1" applyProtection="1">
      <alignment horizontal="center" vertical="center"/>
      <protection locked="0"/>
    </xf>
    <xf numFmtId="0" fontId="6" fillId="2" borderId="0" xfId="0" applyFont="1" applyFill="1" applyBorder="1" applyAlignment="1">
      <alignment horizontal="left" vertical="top" wrapText="1"/>
    </xf>
    <xf numFmtId="0" fontId="0" fillId="2" borderId="0" xfId="0" applyFill="1" applyBorder="1" applyAlignment="1">
      <alignment horizontal="left" vertical="top"/>
    </xf>
    <xf numFmtId="0" fontId="6" fillId="2" borderId="96" xfId="0" applyFont="1" applyFill="1" applyBorder="1" applyAlignment="1">
      <alignment horizontal="left" vertical="top" wrapText="1"/>
    </xf>
    <xf numFmtId="0" fontId="0" fillId="2" borderId="97" xfId="0" applyFill="1" applyBorder="1" applyAlignment="1">
      <alignment horizontal="left" vertical="top"/>
    </xf>
    <xf numFmtId="0" fontId="0" fillId="2" borderId="98" xfId="0" applyFill="1" applyBorder="1" applyAlignment="1">
      <alignment horizontal="left" vertical="top"/>
    </xf>
    <xf numFmtId="0" fontId="7" fillId="2" borderId="0" xfId="0" applyFont="1" applyFill="1" applyBorder="1" applyAlignment="1">
      <alignment horizontal="center" vertical="top"/>
    </xf>
    <xf numFmtId="0" fontId="6" fillId="2" borderId="0" xfId="0" applyFont="1" applyFill="1" applyBorder="1" applyAlignment="1">
      <alignment horizontal="center" vertical="top"/>
    </xf>
    <xf numFmtId="0" fontId="6" fillId="4" borderId="0" xfId="0" applyFont="1" applyFill="1" applyBorder="1" applyAlignment="1" applyProtection="1">
      <alignment horizontal="left" vertical="top"/>
      <protection locked="0"/>
    </xf>
    <xf numFmtId="0" fontId="6" fillId="4" borderId="0" xfId="0" applyFont="1" applyFill="1" applyBorder="1" applyAlignment="1" applyProtection="1">
      <alignment horizontal="center" vertical="top"/>
      <protection locked="0"/>
    </xf>
    <xf numFmtId="0" fontId="6" fillId="3" borderId="9" xfId="0" applyFont="1" applyFill="1" applyBorder="1" applyAlignment="1">
      <alignment horizontal="center" vertical="top"/>
    </xf>
    <xf numFmtId="0" fontId="6" fillId="2" borderId="0" xfId="0" applyFont="1" applyFill="1" applyBorder="1" applyAlignment="1">
      <alignment horizontal="center" vertical="top" wrapText="1"/>
    </xf>
    <xf numFmtId="0" fontId="14" fillId="2" borderId="0" xfId="0" applyFont="1" applyFill="1" applyBorder="1" applyAlignment="1">
      <alignment horizontal="left" vertical="top" wrapText="1"/>
    </xf>
    <xf numFmtId="0" fontId="5" fillId="0" borderId="78" xfId="1" applyFont="1" applyBorder="1" applyAlignment="1">
      <alignment horizontal="center" vertical="center"/>
    </xf>
    <xf numFmtId="0" fontId="5" fillId="0" borderId="54" xfId="1" applyFont="1" applyBorder="1" applyAlignment="1">
      <alignment horizontal="center" vertical="center"/>
    </xf>
    <xf numFmtId="0" fontId="5" fillId="0" borderId="62"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75" xfId="1" applyFont="1" applyBorder="1" applyAlignment="1">
      <alignment horizontal="center" vertical="center" wrapText="1"/>
    </xf>
    <xf numFmtId="0" fontId="5" fillId="0" borderId="76" xfId="1" applyFont="1" applyBorder="1" applyAlignment="1">
      <alignment horizontal="center" vertical="center" wrapText="1"/>
    </xf>
    <xf numFmtId="0" fontId="5" fillId="0" borderId="66" xfId="1" applyFont="1" applyBorder="1" applyAlignment="1">
      <alignment horizontal="center" vertical="center" wrapText="1"/>
    </xf>
    <xf numFmtId="0" fontId="5" fillId="0" borderId="70" xfId="1" applyFont="1" applyBorder="1" applyAlignment="1">
      <alignment horizontal="center" vertical="center"/>
    </xf>
    <xf numFmtId="0" fontId="5" fillId="0" borderId="72" xfId="1" applyFont="1" applyBorder="1" applyAlignment="1">
      <alignment horizontal="center" vertical="center"/>
    </xf>
    <xf numFmtId="0" fontId="5" fillId="0" borderId="59" xfId="1" applyFont="1" applyBorder="1" applyAlignment="1">
      <alignment horizontal="center" vertical="center"/>
    </xf>
    <xf numFmtId="0" fontId="17" fillId="0" borderId="55" xfId="1" applyFont="1" applyBorder="1" applyAlignment="1">
      <alignment horizontal="left" vertical="center"/>
    </xf>
    <xf numFmtId="0" fontId="17" fillId="0" borderId="0" xfId="1" applyFont="1" applyBorder="1" applyAlignment="1">
      <alignment horizontal="left" vertical="center"/>
    </xf>
    <xf numFmtId="0" fontId="17" fillId="0" borderId="73" xfId="1" applyFont="1" applyBorder="1" applyAlignment="1">
      <alignment horizontal="left" vertical="center"/>
    </xf>
    <xf numFmtId="0" fontId="3" fillId="0" borderId="45" xfId="1" applyFont="1" applyBorder="1" applyAlignment="1">
      <alignment horizontal="right"/>
    </xf>
    <xf numFmtId="0" fontId="5" fillId="0" borderId="56" xfId="1" applyFont="1" applyBorder="1" applyAlignment="1">
      <alignment horizontal="right"/>
    </xf>
    <xf numFmtId="14" fontId="5" fillId="0" borderId="67" xfId="1" applyNumberFormat="1" applyFont="1" applyBorder="1" applyAlignment="1"/>
    <xf numFmtId="14" fontId="5" fillId="0" borderId="50" xfId="1" applyNumberFormat="1" applyFont="1" applyBorder="1" applyAlignment="1"/>
    <xf numFmtId="9" fontId="5" fillId="0" borderId="49" xfId="1" applyNumberFormat="1" applyFont="1" applyBorder="1" applyAlignment="1">
      <alignment horizontal="center"/>
    </xf>
    <xf numFmtId="9" fontId="5" fillId="0" borderId="50" xfId="1" applyNumberFormat="1" applyFont="1" applyBorder="1" applyAlignment="1">
      <alignment horizontal="center"/>
    </xf>
    <xf numFmtId="0" fontId="5" fillId="0" borderId="49" xfId="1" applyFont="1" applyBorder="1" applyAlignment="1">
      <alignment horizontal="center"/>
    </xf>
    <xf numFmtId="0" fontId="5" fillId="0" borderId="50" xfId="1" applyFont="1" applyBorder="1" applyAlignment="1">
      <alignment horizontal="center"/>
    </xf>
    <xf numFmtId="0" fontId="5" fillId="0" borderId="49" xfId="1" applyFont="1" applyBorder="1" applyAlignment="1"/>
    <xf numFmtId="0" fontId="5" fillId="0" borderId="50" xfId="1" applyFont="1" applyBorder="1" applyAlignment="1"/>
    <xf numFmtId="0" fontId="3" fillId="0" borderId="47" xfId="1" applyFont="1" applyBorder="1" applyAlignment="1"/>
    <xf numFmtId="0" fontId="5" fillId="0" borderId="69" xfId="1" applyFont="1" applyBorder="1" applyAlignment="1"/>
    <xf numFmtId="0" fontId="3" fillId="0" borderId="45" xfId="1" applyFont="1" applyBorder="1" applyAlignment="1"/>
    <xf numFmtId="0" fontId="5" fillId="0" borderId="56" xfId="1" applyFont="1" applyBorder="1" applyAlignment="1"/>
    <xf numFmtId="0" fontId="5" fillId="0" borderId="79" xfId="1" applyFont="1" applyBorder="1" applyAlignment="1"/>
    <xf numFmtId="0" fontId="5" fillId="0" borderId="59" xfId="1" applyFont="1" applyBorder="1" applyAlignment="1"/>
    <xf numFmtId="0" fontId="2" fillId="0" borderId="45" xfId="1" applyFont="1" applyBorder="1" applyAlignment="1">
      <alignment horizontal="left"/>
    </xf>
    <xf numFmtId="0" fontId="3" fillId="0" borderId="56" xfId="1" applyFont="1" applyBorder="1" applyAlignment="1">
      <alignment horizontal="left"/>
    </xf>
    <xf numFmtId="0" fontId="1" fillId="0" borderId="45" xfId="1" applyFont="1" applyBorder="1" applyAlignment="1">
      <alignment horizontal="right"/>
    </xf>
    <xf numFmtId="0" fontId="5" fillId="0" borderId="49" xfId="1" applyFont="1" applyBorder="1" applyAlignment="1">
      <alignment horizontal="center" wrapText="1"/>
    </xf>
    <xf numFmtId="0" fontId="5" fillId="0" borderId="50" xfId="1" applyFont="1" applyBorder="1" applyAlignment="1">
      <alignment horizontal="center" wrapText="1"/>
    </xf>
    <xf numFmtId="0" fontId="3" fillId="0" borderId="47" xfId="1" applyFont="1" applyBorder="1" applyAlignment="1">
      <alignment horizontal="right" vertical="center"/>
    </xf>
    <xf numFmtId="0" fontId="3" fillId="0" borderId="69" xfId="1" applyFont="1" applyBorder="1" applyAlignment="1">
      <alignment horizontal="right" vertical="center"/>
    </xf>
    <xf numFmtId="0" fontId="3" fillId="0" borderId="75" xfId="1" applyFont="1" applyBorder="1" applyAlignment="1">
      <alignment horizontal="right" vertical="center"/>
    </xf>
    <xf numFmtId="0" fontId="3" fillId="0" borderId="95" xfId="1" applyFont="1" applyBorder="1" applyAlignment="1">
      <alignment horizontal="right" vertical="center"/>
    </xf>
    <xf numFmtId="0" fontId="23" fillId="0" borderId="45" xfId="1" applyFont="1" applyBorder="1" applyAlignment="1">
      <alignment horizontal="center" vertical="center" wrapText="1"/>
    </xf>
    <xf numFmtId="0" fontId="23" fillId="0" borderId="68" xfId="1" applyFont="1" applyBorder="1" applyAlignment="1">
      <alignment horizontal="center" vertical="center" wrapText="1"/>
    </xf>
    <xf numFmtId="0" fontId="23" fillId="0" borderId="50" xfId="1" applyFont="1" applyBorder="1" applyAlignment="1">
      <alignment horizontal="center" vertical="center" wrapText="1"/>
    </xf>
    <xf numFmtId="0" fontId="3" fillId="0" borderId="40" xfId="1" applyFont="1" applyBorder="1" applyAlignment="1"/>
    <xf numFmtId="0" fontId="5" fillId="0" borderId="42" xfId="1" applyFont="1" applyBorder="1" applyAlignment="1"/>
    <xf numFmtId="0" fontId="5" fillId="0" borderId="63" xfId="1" applyFont="1" applyBorder="1" applyAlignment="1">
      <alignment horizontal="center"/>
    </xf>
    <xf numFmtId="0" fontId="5" fillId="0" borderId="64" xfId="1" applyFont="1" applyBorder="1" applyAlignment="1">
      <alignment horizontal="center"/>
    </xf>
    <xf numFmtId="0" fontId="1" fillId="0" borderId="62" xfId="1" applyFont="1" applyBorder="1" applyAlignment="1">
      <alignment horizontal="center" wrapText="1"/>
    </xf>
    <xf numFmtId="0" fontId="2" fillId="0" borderId="38" xfId="1" applyFont="1" applyBorder="1" applyAlignment="1">
      <alignment horizontal="center" wrapText="1"/>
    </xf>
    <xf numFmtId="0" fontId="2" fillId="0" borderId="43" xfId="1" applyFont="1" applyBorder="1" applyAlignment="1">
      <alignment horizontal="center" wrapText="1"/>
    </xf>
    <xf numFmtId="0" fontId="2" fillId="0" borderId="55" xfId="1" applyFont="1" applyBorder="1" applyAlignment="1">
      <alignment horizontal="center" wrapText="1"/>
    </xf>
    <xf numFmtId="0" fontId="2" fillId="0" borderId="0" xfId="1" applyFont="1" applyBorder="1" applyAlignment="1">
      <alignment horizontal="center" wrapText="1"/>
    </xf>
    <xf numFmtId="0" fontId="2" fillId="0" borderId="73" xfId="1" applyFont="1" applyBorder="1" applyAlignment="1">
      <alignment horizontal="center" wrapText="1"/>
    </xf>
    <xf numFmtId="0" fontId="2" fillId="0" borderId="60" xfId="1" applyFont="1" applyBorder="1" applyAlignment="1">
      <alignment horizontal="center" wrapText="1"/>
    </xf>
    <xf numFmtId="0" fontId="2" fillId="0" borderId="34" xfId="1" applyFont="1" applyBorder="1" applyAlignment="1">
      <alignment horizontal="center" wrapText="1"/>
    </xf>
    <xf numFmtId="0" fontId="2" fillId="0" borderId="61" xfId="1" applyFont="1" applyBorder="1" applyAlignment="1">
      <alignment horizontal="center" wrapText="1"/>
    </xf>
    <xf numFmtId="14" fontId="19" fillId="0" borderId="0" xfId="1" applyNumberFormat="1" applyFont="1" applyBorder="1" applyAlignment="1">
      <alignment horizontal="left"/>
    </xf>
    <xf numFmtId="14" fontId="5" fillId="0" borderId="50" xfId="1" applyNumberFormat="1" applyFont="1" applyBorder="1" applyAlignment="1">
      <alignment horizontal="center"/>
    </xf>
    <xf numFmtId="0" fontId="5" fillId="0" borderId="52" xfId="1" applyFont="1" applyBorder="1" applyAlignment="1">
      <alignment horizontal="center" wrapText="1"/>
    </xf>
    <xf numFmtId="0" fontId="5" fillId="0" borderId="53" xfId="1" applyFont="1" applyBorder="1" applyAlignment="1">
      <alignment horizontal="center" wrapText="1"/>
    </xf>
    <xf numFmtId="0" fontId="5" fillId="0" borderId="65" xfId="1" applyFont="1" applyBorder="1" applyAlignment="1">
      <alignment horizontal="center" wrapText="1"/>
    </xf>
    <xf numFmtId="0" fontId="5" fillId="0" borderId="66" xfId="1" applyFont="1" applyBorder="1" applyAlignment="1">
      <alignment horizontal="center" wrapText="1"/>
    </xf>
    <xf numFmtId="0" fontId="18" fillId="5" borderId="35" xfId="1" applyFont="1" applyFill="1" applyBorder="1" applyAlignment="1">
      <alignment horizontal="center" vertical="center"/>
    </xf>
    <xf numFmtId="0" fontId="18" fillId="5" borderId="36" xfId="1" applyFont="1" applyFill="1" applyBorder="1" applyAlignment="1">
      <alignment horizontal="center" vertical="center"/>
    </xf>
    <xf numFmtId="0" fontId="18" fillId="5" borderId="37" xfId="1" applyFont="1" applyFill="1" applyBorder="1" applyAlignment="1">
      <alignment horizontal="center" vertical="center"/>
    </xf>
    <xf numFmtId="14" fontId="5" fillId="0" borderId="65" xfId="1" applyNumberFormat="1" applyFont="1" applyBorder="1" applyAlignment="1"/>
    <xf numFmtId="14" fontId="5" fillId="0" borderId="66" xfId="1" applyNumberFormat="1" applyFont="1" applyBorder="1" applyAlignment="1"/>
    <xf numFmtId="0" fontId="3" fillId="0" borderId="70" xfId="1" applyFont="1" applyBorder="1" applyAlignment="1"/>
    <xf numFmtId="0" fontId="5" fillId="0" borderId="71" xfId="1" applyFont="1" applyBorder="1" applyAlignment="1"/>
    <xf numFmtId="14" fontId="5" fillId="0" borderId="80" xfId="1" applyNumberFormat="1" applyFont="1" applyBorder="1" applyAlignment="1">
      <alignment horizontal="center"/>
    </xf>
    <xf numFmtId="14" fontId="5" fillId="0" borderId="59" xfId="1" applyNumberFormat="1" applyFont="1" applyBorder="1" applyAlignment="1">
      <alignment horizontal="center"/>
    </xf>
    <xf numFmtId="0" fontId="3" fillId="0" borderId="55" xfId="1" applyFont="1" applyBorder="1" applyAlignment="1">
      <alignment horizontal="right"/>
    </xf>
    <xf numFmtId="0" fontId="5" fillId="0" borderId="0" xfId="1" applyFont="1" applyBorder="1" applyAlignment="1">
      <alignment horizontal="right"/>
    </xf>
    <xf numFmtId="0" fontId="3" fillId="0" borderId="40" xfId="1" applyFont="1" applyBorder="1" applyAlignment="1">
      <alignment horizontal="right"/>
    </xf>
    <xf numFmtId="0" fontId="5" fillId="0" borderId="42" xfId="1" applyFont="1" applyBorder="1" applyAlignment="1">
      <alignment horizontal="right"/>
    </xf>
    <xf numFmtId="0" fontId="3" fillId="0" borderId="70" xfId="1" applyFont="1" applyBorder="1" applyAlignment="1">
      <alignment horizontal="right"/>
    </xf>
    <xf numFmtId="0" fontId="5" fillId="0" borderId="71" xfId="1" applyFont="1" applyBorder="1" applyAlignment="1">
      <alignment horizontal="right"/>
    </xf>
    <xf numFmtId="0" fontId="5" fillId="0" borderId="47" xfId="1" applyFont="1" applyBorder="1" applyAlignment="1"/>
    <xf numFmtId="0" fontId="5" fillId="0" borderId="48" xfId="1" applyFont="1" applyBorder="1" applyAlignment="1"/>
    <xf numFmtId="0" fontId="4" fillId="0" borderId="49" xfId="1" applyFont="1" applyBorder="1" applyAlignment="1"/>
    <xf numFmtId="0" fontId="5" fillId="0" borderId="65" xfId="1" applyFont="1" applyBorder="1" applyAlignment="1"/>
    <xf numFmtId="0" fontId="5" fillId="0" borderId="66" xfId="1" applyFont="1" applyBorder="1" applyAlignment="1"/>
    <xf numFmtId="0" fontId="5" fillId="0" borderId="63" xfId="1" applyFont="1" applyBorder="1" applyAlignment="1"/>
    <xf numFmtId="0" fontId="5" fillId="0" borderId="64" xfId="1" applyFont="1" applyBorder="1" applyAlignment="1"/>
    <xf numFmtId="0" fontId="21" fillId="0" borderId="0" xfId="1" applyFont="1" applyBorder="1" applyAlignment="1">
      <alignment horizontal="center" vertical="center" wrapText="1"/>
    </xf>
    <xf numFmtId="0" fontId="3" fillId="0" borderId="45" xfId="1" applyFont="1" applyBorder="1" applyAlignment="1">
      <alignment horizontal="center"/>
    </xf>
    <xf numFmtId="0" fontId="3" fillId="0" borderId="56" xfId="1" applyFont="1" applyBorder="1" applyAlignment="1">
      <alignment horizontal="center"/>
    </xf>
    <xf numFmtId="0" fontId="5" fillId="0" borderId="0" xfId="1" applyFont="1" applyAlignment="1">
      <alignment horizontal="left" vertical="center" wrapText="1"/>
    </xf>
    <xf numFmtId="0" fontId="21" fillId="5" borderId="78" xfId="1" applyFont="1" applyFill="1" applyBorder="1" applyAlignment="1">
      <alignment horizontal="center" vertical="center" wrapText="1"/>
    </xf>
    <xf numFmtId="0" fontId="21" fillId="5" borderId="77" xfId="1" applyFont="1" applyFill="1" applyBorder="1" applyAlignment="1">
      <alignment horizontal="center" vertical="center" wrapText="1"/>
    </xf>
    <xf numFmtId="0" fontId="5" fillId="0" borderId="70" xfId="1" applyFont="1" applyBorder="1" applyAlignment="1"/>
    <xf numFmtId="14" fontId="5" fillId="0" borderId="72" xfId="1" applyNumberFormat="1" applyFont="1" applyBorder="1" applyAlignment="1"/>
    <xf numFmtId="14" fontId="5" fillId="0" borderId="59" xfId="1" applyNumberFormat="1" applyFont="1" applyBorder="1" applyAlignment="1"/>
    <xf numFmtId="0" fontId="22" fillId="0" borderId="62" xfId="1" applyFont="1" applyBorder="1" applyAlignment="1">
      <alignment horizontal="center" vertical="center" wrapText="1"/>
    </xf>
    <xf numFmtId="0" fontId="22" fillId="0" borderId="38" xfId="1" applyFont="1" applyBorder="1" applyAlignment="1">
      <alignment horizontal="center" vertical="center" wrapText="1"/>
    </xf>
    <xf numFmtId="0" fontId="22" fillId="0" borderId="43" xfId="1" applyFont="1" applyBorder="1" applyAlignment="1">
      <alignment horizontal="center" vertical="center" wrapText="1"/>
    </xf>
    <xf numFmtId="0" fontId="4" fillId="0" borderId="59" xfId="1" applyFont="1" applyBorder="1" applyAlignment="1"/>
    <xf numFmtId="0" fontId="5" fillId="0" borderId="57" xfId="1" applyFont="1" applyBorder="1" applyAlignment="1"/>
    <xf numFmtId="0" fontId="3" fillId="0" borderId="57" xfId="1" applyFont="1" applyBorder="1" applyAlignment="1">
      <alignment horizontal="right"/>
    </xf>
    <xf numFmtId="0" fontId="5" fillId="0" borderId="58" xfId="1" applyFont="1" applyBorder="1" applyAlignment="1">
      <alignment horizontal="right"/>
    </xf>
    <xf numFmtId="0" fontId="21" fillId="5" borderId="62" xfId="1" applyFont="1" applyFill="1" applyBorder="1" applyAlignment="1">
      <alignment horizontal="center" vertical="center" wrapText="1"/>
    </xf>
    <xf numFmtId="0" fontId="21" fillId="5" borderId="38" xfId="1" applyFont="1" applyFill="1" applyBorder="1" applyAlignment="1">
      <alignment horizontal="center" vertical="center" wrapText="1"/>
    </xf>
    <xf numFmtId="0" fontId="21" fillId="5" borderId="60" xfId="1" applyFont="1" applyFill="1" applyBorder="1" applyAlignment="1">
      <alignment horizontal="left" vertical="center" wrapText="1"/>
    </xf>
    <xf numFmtId="0" fontId="21" fillId="5" borderId="34" xfId="1" applyFont="1" applyFill="1" applyBorder="1" applyAlignment="1">
      <alignment horizontal="left" vertical="center" wrapText="1"/>
    </xf>
    <xf numFmtId="0" fontId="5" fillId="0" borderId="55" xfId="1" applyFont="1" applyBorder="1" applyAlignment="1"/>
    <xf numFmtId="0" fontId="5" fillId="0" borderId="0" xfId="1" applyFont="1" applyBorder="1" applyAlignment="1"/>
    <xf numFmtId="0" fontId="19" fillId="0" borderId="35" xfId="1" applyFont="1" applyBorder="1" applyAlignment="1">
      <alignment horizontal="center" vertical="center" wrapText="1"/>
    </xf>
    <xf numFmtId="0" fontId="19" fillId="0" borderId="36" xfId="1" applyFont="1" applyBorder="1" applyAlignment="1">
      <alignment horizontal="center" vertical="center" wrapText="1"/>
    </xf>
    <xf numFmtId="0" fontId="19" fillId="0" borderId="37" xfId="1" applyFont="1" applyBorder="1" applyAlignment="1">
      <alignment horizontal="center" vertical="center" wrapText="1"/>
    </xf>
    <xf numFmtId="0" fontId="18" fillId="5" borderId="35" xfId="1" applyFont="1" applyFill="1" applyBorder="1" applyAlignment="1">
      <alignment horizontal="center"/>
    </xf>
    <xf numFmtId="0" fontId="18" fillId="5" borderId="36" xfId="1" applyFont="1" applyFill="1" applyBorder="1" applyAlignment="1">
      <alignment horizontal="center"/>
    </xf>
    <xf numFmtId="0" fontId="18" fillId="5" borderId="37" xfId="1" applyFont="1" applyFill="1" applyBorder="1" applyAlignment="1">
      <alignment horizontal="center"/>
    </xf>
    <xf numFmtId="0" fontId="18" fillId="5" borderId="35" xfId="1" applyFont="1" applyFill="1" applyBorder="1" applyAlignment="1">
      <alignment horizontal="center" wrapText="1"/>
    </xf>
    <xf numFmtId="0" fontId="18" fillId="5" borderId="36" xfId="1" applyFont="1" applyFill="1" applyBorder="1" applyAlignment="1">
      <alignment horizontal="center" wrapText="1"/>
    </xf>
    <xf numFmtId="0" fontId="18" fillId="5" borderId="37" xfId="1" applyFont="1" applyFill="1" applyBorder="1" applyAlignment="1">
      <alignment horizontal="center" wrapText="1"/>
    </xf>
    <xf numFmtId="0" fontId="18" fillId="0" borderId="39" xfId="1" applyFont="1" applyBorder="1" applyAlignment="1">
      <alignment horizontal="right"/>
    </xf>
    <xf numFmtId="0" fontId="18" fillId="0" borderId="40" xfId="1" applyFont="1" applyBorder="1" applyAlignment="1">
      <alignment horizontal="right"/>
    </xf>
    <xf numFmtId="0" fontId="18" fillId="0" borderId="41" xfId="2" applyNumberFormat="1" applyFont="1" applyBorder="1" applyAlignment="1" applyProtection="1"/>
    <xf numFmtId="0" fontId="18" fillId="0" borderId="39" xfId="2" applyNumberFormat="1" applyFont="1" applyBorder="1" applyAlignment="1" applyProtection="1"/>
    <xf numFmtId="0" fontId="3" fillId="0" borderId="44" xfId="1" applyFont="1" applyBorder="1" applyAlignment="1">
      <alignment horizontal="right"/>
    </xf>
    <xf numFmtId="0" fontId="5" fillId="0" borderId="45" xfId="1" applyFont="1" applyBorder="1" applyAlignment="1">
      <alignment horizontal="right"/>
    </xf>
    <xf numFmtId="14" fontId="5" fillId="0" borderId="46" xfId="1" applyNumberFormat="1" applyFont="1" applyBorder="1" applyAlignment="1" applyProtection="1">
      <protection locked="0"/>
    </xf>
    <xf numFmtId="14" fontId="5" fillId="0" borderId="44" xfId="1" applyNumberFormat="1" applyFont="1" applyBorder="1" applyAlignment="1" applyProtection="1">
      <protection locked="0"/>
    </xf>
    <xf numFmtId="0" fontId="5" fillId="0" borderId="45" xfId="1" applyFont="1" applyBorder="1" applyAlignment="1"/>
    <xf numFmtId="0" fontId="5" fillId="0" borderId="68" xfId="1" applyFont="1" applyBorder="1" applyAlignment="1"/>
    <xf numFmtId="0" fontId="5" fillId="0" borderId="49" xfId="1" applyFont="1" applyBorder="1" applyAlignment="1" applyProtection="1"/>
    <xf numFmtId="0" fontId="5" fillId="0" borderId="50" xfId="1" applyFont="1" applyBorder="1" applyAlignment="1" applyProtection="1"/>
    <xf numFmtId="0" fontId="5" fillId="0" borderId="51" xfId="1" applyFont="1" applyBorder="1" applyAlignment="1">
      <alignment horizontal="right"/>
    </xf>
    <xf numFmtId="14" fontId="5" fillId="0" borderId="50" xfId="1" applyNumberFormat="1" applyFont="1" applyBorder="1" applyAlignment="1" applyProtection="1"/>
    <xf numFmtId="14" fontId="5" fillId="0" borderId="44" xfId="1" applyNumberFormat="1" applyFont="1" applyBorder="1" applyAlignment="1" applyProtection="1"/>
    <xf numFmtId="0" fontId="5" fillId="0" borderId="52" xfId="1" applyFont="1" applyBorder="1" applyAlignment="1"/>
    <xf numFmtId="0" fontId="5" fillId="0" borderId="53" xfId="1" applyFont="1" applyBorder="1" applyAlignment="1"/>
    <xf numFmtId="0" fontId="4" fillId="0" borderId="49" xfId="1" applyFont="1" applyBorder="1" applyAlignment="1">
      <alignment horizontal="center"/>
    </xf>
    <xf numFmtId="0" fontId="18" fillId="5" borderId="62" xfId="1" applyFont="1" applyFill="1" applyBorder="1" applyAlignment="1">
      <alignment horizontal="center"/>
    </xf>
    <xf numFmtId="0" fontId="18" fillId="5" borderId="38" xfId="1" applyFont="1" applyFill="1" applyBorder="1" applyAlignment="1">
      <alignment horizontal="center"/>
    </xf>
    <xf numFmtId="0" fontId="18" fillId="5" borderId="43" xfId="1" applyFont="1" applyFill="1" applyBorder="1" applyAlignment="1">
      <alignment horizontal="center"/>
    </xf>
    <xf numFmtId="0" fontId="40" fillId="2" borderId="0" xfId="5" applyFont="1" applyFill="1" applyBorder="1" applyAlignment="1">
      <alignment horizontal="left"/>
    </xf>
    <xf numFmtId="14" fontId="28" fillId="0" borderId="0" xfId="4" applyNumberFormat="1" applyFont="1" applyAlignment="1">
      <alignment horizontal="left" vertical="center"/>
    </xf>
    <xf numFmtId="0" fontId="28" fillId="0" borderId="0" xfId="4" applyFont="1" applyAlignment="1">
      <alignment horizontal="center" vertical="center"/>
    </xf>
    <xf numFmtId="0" fontId="34" fillId="2" borderId="81" xfId="0" applyFont="1" applyFill="1" applyBorder="1" applyAlignment="1">
      <alignment horizontal="center" vertical="top" wrapText="1"/>
    </xf>
    <xf numFmtId="0" fontId="34" fillId="2" borderId="0" xfId="0" applyFont="1" applyFill="1" applyBorder="1" applyAlignment="1">
      <alignment horizontal="center" vertical="top" wrapText="1"/>
    </xf>
    <xf numFmtId="0" fontId="44" fillId="2" borderId="0" xfId="5" applyFont="1" applyFill="1" applyBorder="1" applyAlignment="1">
      <alignment horizontal="left" wrapText="1"/>
    </xf>
    <xf numFmtId="0" fontId="40" fillId="2" borderId="0" xfId="5" applyFont="1" applyFill="1" applyBorder="1" applyAlignment="1">
      <alignment horizontal="center" vertical="center"/>
    </xf>
    <xf numFmtId="0" fontId="28" fillId="0" borderId="0" xfId="4" applyFont="1" applyAlignment="1">
      <alignment horizontal="left" wrapText="1"/>
    </xf>
    <xf numFmtId="0" fontId="35" fillId="0" borderId="0" xfId="1" applyFont="1" applyAlignment="1">
      <alignment horizontal="center" vertical="center"/>
    </xf>
    <xf numFmtId="0" fontId="33" fillId="2" borderId="81" xfId="0" applyFont="1" applyFill="1" applyBorder="1" applyAlignment="1">
      <alignment horizontal="center" vertical="top" wrapText="1"/>
    </xf>
    <xf numFmtId="0" fontId="33" fillId="2" borderId="0" xfId="0" applyFont="1" applyFill="1" applyBorder="1" applyAlignment="1">
      <alignment horizontal="center" vertical="top" wrapText="1"/>
    </xf>
    <xf numFmtId="0" fontId="33" fillId="2" borderId="82" xfId="0" applyFont="1" applyFill="1" applyBorder="1" applyAlignment="1">
      <alignment horizontal="center" vertical="top" wrapText="1"/>
    </xf>
    <xf numFmtId="0" fontId="28" fillId="0" borderId="0" xfId="4" applyFont="1" applyAlignment="1">
      <alignment wrapText="1"/>
    </xf>
    <xf numFmtId="0" fontId="29" fillId="2" borderId="0" xfId="5" applyFont="1" applyFill="1" applyBorder="1" applyAlignment="1">
      <alignment horizontal="left" wrapText="1"/>
    </xf>
    <xf numFmtId="0" fontId="42" fillId="2" borderId="0" xfId="5" applyFont="1" applyFill="1" applyBorder="1" applyAlignment="1">
      <alignment horizontal="left" wrapText="1"/>
    </xf>
    <xf numFmtId="0" fontId="44" fillId="2" borderId="0" xfId="5" applyFont="1" applyFill="1" applyBorder="1" applyAlignment="1">
      <alignment horizontal="left"/>
    </xf>
    <xf numFmtId="0" fontId="43" fillId="2" borderId="0" xfId="5" applyFont="1" applyFill="1" applyBorder="1" applyAlignment="1">
      <alignment horizontal="center" vertical="center"/>
    </xf>
    <xf numFmtId="9" fontId="44" fillId="2" borderId="0" xfId="6" applyFont="1" applyFill="1" applyBorder="1" applyAlignment="1">
      <alignment horizontal="left"/>
    </xf>
    <xf numFmtId="0" fontId="37" fillId="2" borderId="0" xfId="0" applyFont="1" applyFill="1" applyBorder="1" applyAlignment="1">
      <alignment horizontal="center" vertical="top"/>
    </xf>
    <xf numFmtId="2" fontId="0" fillId="2" borderId="0" xfId="0" applyNumberFormat="1" applyFill="1" applyBorder="1" applyAlignment="1">
      <alignment horizontal="center" vertical="top"/>
    </xf>
  </cellXfs>
  <cellStyles count="7">
    <cellStyle name="Milliers" xfId="3" builtinId="3"/>
    <cellStyle name="Monétaire 2" xfId="2"/>
    <cellStyle name="Normal" xfId="0" builtinId="0"/>
    <cellStyle name="Normal 2" xfId="1"/>
    <cellStyle name="Normal 2 2" xfId="4"/>
    <cellStyle name="Normal 3" xfId="5"/>
    <cellStyle name="Pourcentage" xfId="6" builtinId="5"/>
  </cellStyles>
  <dxfs count="1">
    <dxf>
      <fill>
        <patternFill>
          <bgColor rgb="FFAFFFFF"/>
        </patternFill>
      </fill>
    </dxf>
  </dxfs>
  <tableStyles count="0" defaultTableStyle="TableStyleMedium9" defaultPivotStyle="PivotStyleLight16"/>
  <colors>
    <mruColors>
      <color rgb="FFAFFFFF"/>
      <color rgb="FF66FFFF"/>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J$24" lockText="1" noThreeD="1"/>
</file>

<file path=xl/ctrlProps/ctrlProp2.xml><?xml version="1.0" encoding="utf-8"?>
<formControlPr xmlns="http://schemas.microsoft.com/office/spreadsheetml/2009/9/main" objectType="CheckBox" fmlaLink="$J$22" lockText="1" noThreeD="1"/>
</file>

<file path=xl/ctrlProps/ctrlProp3.xml><?xml version="1.0" encoding="utf-8"?>
<formControlPr xmlns="http://schemas.microsoft.com/office/spreadsheetml/2009/9/main" objectType="CheckBox" checked="Checked" fmlaLink="$J$26"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43</xdr:row>
          <xdr:rowOff>0</xdr:rowOff>
        </xdr:from>
        <xdr:to>
          <xdr:col>1</xdr:col>
          <xdr:colOff>1066800</xdr:colOff>
          <xdr:row>43</xdr:row>
          <xdr:rowOff>152400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BE" sz="800" b="0" i="0" u="none" strike="noStrike" baseline="0">
                  <a:solidFill>
                    <a:srgbClr val="000000"/>
                  </a:solidFill>
                  <a:latin typeface="Tahoma"/>
                  <a:ea typeface="Tahoma"/>
                  <a:cs typeface="Tahoma"/>
                </a:rPr>
                <a:t>RC Familiale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34</xdr:row>
          <xdr:rowOff>152400</xdr:rowOff>
        </xdr:from>
        <xdr:to>
          <xdr:col>1</xdr:col>
          <xdr:colOff>1038225</xdr:colOff>
          <xdr:row>35</xdr:row>
          <xdr:rowOff>152400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BE" sz="800" b="0" i="0" u="none" strike="noStrike" baseline="0">
                  <a:solidFill>
                    <a:srgbClr val="000000"/>
                  </a:solidFill>
                  <a:latin typeface="Tahoma"/>
                  <a:ea typeface="Tahoma"/>
                  <a:cs typeface="Tahoma"/>
                </a:rPr>
                <a:t>Vol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48</xdr:row>
          <xdr:rowOff>0</xdr:rowOff>
        </xdr:from>
        <xdr:to>
          <xdr:col>2</xdr:col>
          <xdr:colOff>428625</xdr:colOff>
          <xdr:row>49</xdr:row>
          <xdr:rowOff>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BE" sz="800" b="0" i="0" u="none" strike="noStrike" baseline="0">
                  <a:solidFill>
                    <a:srgbClr val="000000"/>
                  </a:solidFill>
                  <a:latin typeface="Tahoma"/>
                  <a:ea typeface="Tahoma"/>
                  <a:cs typeface="Tahoma"/>
                </a:rPr>
                <a:t>Protection Juridique vie Privé</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381000</xdr:colOff>
      <xdr:row>38</xdr:row>
      <xdr:rowOff>352425</xdr:rowOff>
    </xdr:from>
    <xdr:to>
      <xdr:col>6</xdr:col>
      <xdr:colOff>36909</xdr:colOff>
      <xdr:row>42</xdr:row>
      <xdr:rowOff>123825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8667750"/>
          <a:ext cx="2399109"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28576</xdr:colOff>
      <xdr:row>26</xdr:row>
      <xdr:rowOff>28575</xdr:rowOff>
    </xdr:from>
    <xdr:to>
      <xdr:col>17</xdr:col>
      <xdr:colOff>76201</xdr:colOff>
      <xdr:row>28</xdr:row>
      <xdr:rowOff>158852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1176" y="6477000"/>
          <a:ext cx="1981200" cy="5112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663436</xdr:colOff>
      <xdr:row>38</xdr:row>
      <xdr:rowOff>75787</xdr:rowOff>
    </xdr:from>
    <xdr:to>
      <xdr:col>7</xdr:col>
      <xdr:colOff>195106</xdr:colOff>
      <xdr:row>42</xdr:row>
      <xdr:rowOff>43485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25197" y="5219287"/>
          <a:ext cx="2389170" cy="63030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U85"/>
  <sheetViews>
    <sheetView showGridLines="0" showRowColHeaders="0" tabSelected="1" zoomScaleNormal="100" zoomScalePageLayoutView="40" workbookViewId="0">
      <selection activeCell="C4" sqref="C4"/>
    </sheetView>
  </sheetViews>
  <sheetFormatPr baseColWidth="10" defaultColWidth="9.33203125" defaultRowHeight="12.75" x14ac:dyDescent="0.2"/>
  <cols>
    <col min="1" max="1" width="4.83203125" style="1" customWidth="1"/>
    <col min="2" max="2" width="24.83203125" style="1" customWidth="1"/>
    <col min="3" max="3" width="24" style="1" customWidth="1"/>
    <col min="4" max="4" width="10.33203125" style="1" customWidth="1"/>
    <col min="5" max="5" width="27" style="1" customWidth="1"/>
    <col min="6" max="6" width="29.1640625" style="1" customWidth="1"/>
    <col min="7" max="7" width="2.6640625" style="1" customWidth="1"/>
    <col min="8" max="8" width="4.33203125" style="1" customWidth="1"/>
    <col min="9" max="9" width="3.33203125" style="1" customWidth="1"/>
    <col min="10" max="10" width="3.33203125" style="49" hidden="1" customWidth="1"/>
    <col min="11" max="11" width="6.6640625" style="49" hidden="1" customWidth="1"/>
    <col min="12" max="12" width="14.33203125" style="49" hidden="1" customWidth="1"/>
    <col min="13" max="13" width="10.33203125" style="49" hidden="1" customWidth="1"/>
    <col min="14" max="14" width="9.33203125" style="49" hidden="1" customWidth="1"/>
    <col min="15" max="15" width="11.83203125" style="49" hidden="1" customWidth="1"/>
    <col min="16" max="16" width="9.33203125" style="49" hidden="1" customWidth="1"/>
    <col min="17" max="16384" width="9.33203125" style="1"/>
  </cols>
  <sheetData>
    <row r="1" spans="2:21" ht="18.75" x14ac:dyDescent="0.2">
      <c r="B1" s="227" t="str">
        <f>"Proposition  d’assurance Printemps incendie  "&amp;"OFPRI"&amp; TEXT(E70,"aaaammjj")&amp;LEFT(E11,10)</f>
        <v>Proposition  d’assurance Printemps incendie  OFPRI19000100…………………………</v>
      </c>
      <c r="C1" s="228"/>
      <c r="D1" s="228"/>
      <c r="E1" s="228"/>
      <c r="F1" s="228"/>
      <c r="G1" s="228"/>
    </row>
    <row r="2" spans="2:21" ht="21.75" customHeight="1" x14ac:dyDescent="0.2">
      <c r="B2" s="92"/>
    </row>
    <row r="3" spans="2:21" ht="12" customHeight="1" x14ac:dyDescent="0.2">
      <c r="B3" s="208" t="s">
        <v>2</v>
      </c>
      <c r="C3" s="208"/>
      <c r="D3" s="94"/>
      <c r="E3" s="231" t="s">
        <v>9</v>
      </c>
      <c r="F3" s="231"/>
      <c r="G3" s="9"/>
    </row>
    <row r="4" spans="2:21" x14ac:dyDescent="0.2">
      <c r="B4" s="12" t="s">
        <v>13</v>
      </c>
      <c r="C4" s="93" t="s">
        <v>8</v>
      </c>
      <c r="D4" s="3"/>
      <c r="E4" s="2" t="s">
        <v>149</v>
      </c>
      <c r="F4" s="70" t="s">
        <v>14</v>
      </c>
      <c r="G4" s="3"/>
      <c r="O4" s="64"/>
    </row>
    <row r="5" spans="2:21" x14ac:dyDescent="0.2">
      <c r="B5" s="7" t="s">
        <v>0</v>
      </c>
      <c r="C5" s="70" t="s">
        <v>14</v>
      </c>
      <c r="D5" s="4"/>
      <c r="E5" s="6" t="s">
        <v>11</v>
      </c>
      <c r="F5" s="70" t="s">
        <v>146</v>
      </c>
      <c r="G5" s="4"/>
    </row>
    <row r="6" spans="2:21" x14ac:dyDescent="0.2">
      <c r="B6" s="7" t="s">
        <v>1</v>
      </c>
      <c r="C6" s="70" t="s">
        <v>14</v>
      </c>
      <c r="D6" s="4"/>
      <c r="E6" s="6" t="s">
        <v>148</v>
      </c>
      <c r="F6" s="37" t="s">
        <v>14</v>
      </c>
      <c r="G6" s="4"/>
      <c r="U6" s="72"/>
    </row>
    <row r="7" spans="2:21" x14ac:dyDescent="0.2">
      <c r="B7" s="8" t="s">
        <v>10</v>
      </c>
      <c r="C7" s="102" t="s">
        <v>14</v>
      </c>
      <c r="D7" s="5"/>
      <c r="E7" s="10" t="s">
        <v>147</v>
      </c>
      <c r="F7" s="102" t="s">
        <v>14</v>
      </c>
      <c r="G7" s="5"/>
    </row>
    <row r="8" spans="2:21" x14ac:dyDescent="0.2">
      <c r="B8" s="69"/>
      <c r="C8" s="69"/>
      <c r="D8" s="69"/>
      <c r="E8" s="69"/>
      <c r="F8" s="69"/>
      <c r="G8" s="69"/>
    </row>
    <row r="9" spans="2:21" x14ac:dyDescent="0.2">
      <c r="B9" s="209" t="s">
        <v>83</v>
      </c>
      <c r="C9" s="210"/>
      <c r="D9" s="69"/>
      <c r="E9" s="69"/>
      <c r="F9" s="69"/>
      <c r="G9" s="69"/>
    </row>
    <row r="10" spans="2:21" x14ac:dyDescent="0.2">
      <c r="B10" s="104"/>
      <c r="C10" s="105" t="str">
        <f>IF(F10="Autres:","……………………..","")</f>
        <v/>
      </c>
      <c r="D10" s="105"/>
      <c r="E10" s="85"/>
      <c r="F10" s="103" t="s">
        <v>15</v>
      </c>
      <c r="G10" s="106"/>
      <c r="K10" s="49" t="s">
        <v>186</v>
      </c>
      <c r="L10" s="49">
        <v>744</v>
      </c>
    </row>
    <row r="11" spans="2:21" x14ac:dyDescent="0.2">
      <c r="B11" s="107" t="s">
        <v>3</v>
      </c>
      <c r="C11" s="69"/>
      <c r="D11" s="69"/>
      <c r="E11" s="229" t="s">
        <v>32</v>
      </c>
      <c r="F11" s="229"/>
      <c r="G11" s="108"/>
    </row>
    <row r="12" spans="2:21" x14ac:dyDescent="0.2">
      <c r="B12" s="109"/>
      <c r="C12" s="69"/>
      <c r="D12" s="110" t="s">
        <v>29</v>
      </c>
      <c r="E12" s="229" t="s">
        <v>33</v>
      </c>
      <c r="F12" s="229"/>
      <c r="G12" s="108"/>
    </row>
    <row r="13" spans="2:21" x14ac:dyDescent="0.2">
      <c r="B13" s="107" t="s">
        <v>4</v>
      </c>
      <c r="C13" s="229" t="s">
        <v>34</v>
      </c>
      <c r="D13" s="229"/>
      <c r="E13" s="110" t="s">
        <v>30</v>
      </c>
      <c r="F13" s="70" t="s">
        <v>36</v>
      </c>
      <c r="G13" s="108"/>
    </row>
    <row r="14" spans="2:21" x14ac:dyDescent="0.2">
      <c r="B14" s="111" t="s">
        <v>31</v>
      </c>
      <c r="C14" s="71" t="s">
        <v>35</v>
      </c>
      <c r="D14" s="112"/>
      <c r="E14" s="113" t="s">
        <v>84</v>
      </c>
      <c r="F14" s="71"/>
      <c r="G14" s="114"/>
    </row>
    <row r="15" spans="2:21" x14ac:dyDescent="0.2">
      <c r="B15" s="69"/>
      <c r="C15" s="69"/>
      <c r="D15" s="69"/>
      <c r="E15" s="69"/>
      <c r="F15" s="69"/>
      <c r="G15" s="69"/>
    </row>
    <row r="16" spans="2:21" x14ac:dyDescent="0.2">
      <c r="B16" s="115" t="s">
        <v>85</v>
      </c>
      <c r="C16" s="116"/>
      <c r="D16" s="116"/>
      <c r="E16" s="117"/>
      <c r="F16" s="117"/>
      <c r="G16" s="118"/>
      <c r="K16" s="63"/>
    </row>
    <row r="17" spans="2:16" x14ac:dyDescent="0.2">
      <c r="B17" s="119" t="s">
        <v>87</v>
      </c>
      <c r="C17" s="230" t="str">
        <f>+C13</f>
        <v>………………………………………….</v>
      </c>
      <c r="D17" s="230"/>
      <c r="E17" s="69"/>
      <c r="F17" s="69"/>
      <c r="G17" s="120"/>
    </row>
    <row r="18" spans="2:16" x14ac:dyDescent="0.2">
      <c r="B18" s="119" t="s">
        <v>88</v>
      </c>
      <c r="C18" s="70" t="str">
        <f>+F13</f>
        <v>……….</v>
      </c>
      <c r="D18" s="69"/>
      <c r="E18" s="121" t="s">
        <v>6</v>
      </c>
      <c r="F18" s="95" t="str">
        <f>+C14</f>
        <v>……………………………</v>
      </c>
      <c r="G18" s="120"/>
      <c r="L18" s="204" t="s">
        <v>40</v>
      </c>
      <c r="M18" s="204" t="s">
        <v>39</v>
      </c>
      <c r="N18" s="49" t="s">
        <v>41</v>
      </c>
    </row>
    <row r="19" spans="2:16" x14ac:dyDescent="0.2">
      <c r="B19" s="119" t="s">
        <v>89</v>
      </c>
      <c r="C19" s="70"/>
      <c r="D19" s="69"/>
      <c r="E19" s="69"/>
      <c r="F19" s="95"/>
      <c r="G19" s="120"/>
      <c r="L19" s="205"/>
      <c r="M19" s="205"/>
    </row>
    <row r="20" spans="2:16" x14ac:dyDescent="0.2">
      <c r="B20" s="119" t="s">
        <v>90</v>
      </c>
      <c r="C20" s="70" t="s">
        <v>42</v>
      </c>
      <c r="D20" s="69"/>
      <c r="E20" s="122" t="str">
        <f>IF(C20="Oui","date de reception","")</f>
        <v>date de reception</v>
      </c>
      <c r="F20" s="88"/>
      <c r="G20" s="120"/>
      <c r="J20" s="49" t="str">
        <f>IF(C27="Contenu","Non","Oui")</f>
        <v>Oui</v>
      </c>
      <c r="K20" s="83" t="s">
        <v>125</v>
      </c>
      <c r="L20" s="66"/>
      <c r="M20" s="74">
        <f>+L20*0.1575</f>
        <v>0</v>
      </c>
      <c r="N20" s="66">
        <f>IF(L20=0,0,50)</f>
        <v>0</v>
      </c>
    </row>
    <row r="21" spans="2:16" x14ac:dyDescent="0.2">
      <c r="B21" s="119" t="s">
        <v>86</v>
      </c>
      <c r="C21" s="70" t="s">
        <v>102</v>
      </c>
      <c r="D21" s="69"/>
      <c r="E21" s="69"/>
      <c r="F21" s="69"/>
      <c r="G21" s="120"/>
      <c r="J21" s="49" t="str">
        <f>IF(C27="Batiment","Non","Oui")</f>
        <v>Oui</v>
      </c>
      <c r="K21" s="83" t="s">
        <v>126</v>
      </c>
      <c r="L21" s="66"/>
      <c r="M21" s="74">
        <f>+L21*0.1575</f>
        <v>0</v>
      </c>
      <c r="N21" s="66"/>
    </row>
    <row r="22" spans="2:16" x14ac:dyDescent="0.2">
      <c r="B22" s="124" t="s">
        <v>104</v>
      </c>
      <c r="C22" s="70" t="s">
        <v>101</v>
      </c>
      <c r="D22" s="69"/>
      <c r="E22" s="121" t="s">
        <v>91</v>
      </c>
      <c r="F22" s="70" t="s">
        <v>95</v>
      </c>
      <c r="G22" s="120"/>
      <c r="J22" s="173" t="b">
        <v>0</v>
      </c>
      <c r="K22" s="83" t="s">
        <v>109</v>
      </c>
      <c r="L22" s="66"/>
      <c r="M22" s="74">
        <f>+L22*0.1575</f>
        <v>0</v>
      </c>
      <c r="N22" s="66">
        <f>IF(L22=0,0,25)</f>
        <v>0</v>
      </c>
    </row>
    <row r="23" spans="2:16" x14ac:dyDescent="0.2">
      <c r="B23" s="124" t="s">
        <v>92</v>
      </c>
      <c r="C23" s="70" t="s">
        <v>96</v>
      </c>
      <c r="D23" s="69"/>
      <c r="E23" s="69"/>
      <c r="F23" s="123"/>
      <c r="G23" s="120"/>
      <c r="K23" s="83" t="s">
        <v>137</v>
      </c>
      <c r="L23" s="66"/>
      <c r="M23" s="74">
        <f>+L23*0.1575</f>
        <v>0</v>
      </c>
      <c r="N23" s="66"/>
    </row>
    <row r="24" spans="2:16" x14ac:dyDescent="0.2">
      <c r="B24" s="124" t="s">
        <v>93</v>
      </c>
      <c r="C24" s="221" t="s">
        <v>100</v>
      </c>
      <c r="D24" s="221"/>
      <c r="E24" s="221"/>
      <c r="F24" s="123"/>
      <c r="G24" s="120"/>
      <c r="J24" s="173" t="b">
        <v>1</v>
      </c>
      <c r="K24" s="83" t="s">
        <v>138</v>
      </c>
      <c r="L24" s="66">
        <f>IF(J24=TRUE,L46,0)</f>
        <v>41.39</v>
      </c>
      <c r="M24" s="74">
        <f>+L24*0.0925</f>
        <v>3.8285749999999998</v>
      </c>
      <c r="N24" s="66">
        <f>IF(J24=TRUE,20,0)</f>
        <v>20</v>
      </c>
    </row>
    <row r="25" spans="2:16" x14ac:dyDescent="0.2">
      <c r="B25" s="125" t="s">
        <v>94</v>
      </c>
      <c r="C25" s="70" t="s">
        <v>99</v>
      </c>
      <c r="D25" s="69"/>
      <c r="E25" s="69"/>
      <c r="F25" s="123"/>
      <c r="G25" s="120"/>
      <c r="K25" s="83" t="s">
        <v>139</v>
      </c>
      <c r="L25" s="66">
        <f>IF(J24=TRUE,L47,0)</f>
        <v>3.78</v>
      </c>
      <c r="M25" s="74">
        <f>+L25*0.0925</f>
        <v>0.34964999999999996</v>
      </c>
      <c r="N25" s="66">
        <v>0</v>
      </c>
    </row>
    <row r="26" spans="2:16" x14ac:dyDescent="0.2">
      <c r="B26" s="126"/>
      <c r="C26" s="69"/>
      <c r="D26" s="69"/>
      <c r="E26" s="69"/>
      <c r="F26" s="69"/>
      <c r="G26" s="120"/>
      <c r="J26" s="173" t="b">
        <v>1</v>
      </c>
      <c r="K26" s="83" t="s">
        <v>140</v>
      </c>
      <c r="L26" s="67">
        <f>IF(J26=TRUE,L51,0)</f>
        <v>31.12</v>
      </c>
      <c r="M26" s="74">
        <f>+L26*0.0925</f>
        <v>2.8786</v>
      </c>
      <c r="N26" s="67">
        <f>+L26*0.1</f>
        <v>3.1120000000000001</v>
      </c>
    </row>
    <row r="27" spans="2:16" x14ac:dyDescent="0.2">
      <c r="B27" s="124" t="s">
        <v>97</v>
      </c>
      <c r="C27" s="38" t="s">
        <v>98</v>
      </c>
      <c r="D27" s="69"/>
      <c r="E27" s="127" t="s">
        <v>103</v>
      </c>
      <c r="F27" s="89"/>
      <c r="G27" s="120"/>
      <c r="K27" s="83" t="s">
        <v>142</v>
      </c>
      <c r="L27" s="67">
        <f>IF(C31="oui",29.19,0)</f>
        <v>29.19</v>
      </c>
      <c r="M27" s="74">
        <f>+L27*0.0925</f>
        <v>2.700075</v>
      </c>
      <c r="N27" s="67">
        <f>+L27*0.1</f>
        <v>2.9190000000000005</v>
      </c>
    </row>
    <row r="28" spans="2:16" x14ac:dyDescent="0.2">
      <c r="B28" s="125" t="s">
        <v>105</v>
      </c>
      <c r="C28" s="70" t="s">
        <v>185</v>
      </c>
      <c r="D28" s="69"/>
      <c r="E28" s="122" t="s">
        <v>106</v>
      </c>
      <c r="F28" s="70"/>
      <c r="G28" s="120"/>
      <c r="K28" s="83" t="s">
        <v>64</v>
      </c>
      <c r="L28" s="67"/>
      <c r="M28" s="74">
        <v>3</v>
      </c>
      <c r="N28" s="66"/>
      <c r="O28" s="49" t="s">
        <v>82</v>
      </c>
    </row>
    <row r="29" spans="2:16" x14ac:dyDescent="0.2">
      <c r="B29" s="126"/>
      <c r="C29" s="69"/>
      <c r="D29" s="69"/>
      <c r="E29" s="122" t="s">
        <v>107</v>
      </c>
      <c r="F29" s="70"/>
      <c r="G29" s="120"/>
      <c r="L29" s="49">
        <f>SUM(L20:L28)</f>
        <v>105.48</v>
      </c>
      <c r="M29" s="82">
        <f>SUM(M20:M28)</f>
        <v>12.7569</v>
      </c>
      <c r="N29" s="49">
        <f>SUM(N20:N28)</f>
        <v>26.031000000000002</v>
      </c>
    </row>
    <row r="30" spans="2:16" x14ac:dyDescent="0.2">
      <c r="B30" s="125" t="s">
        <v>108</v>
      </c>
      <c r="C30" s="70" t="s">
        <v>42</v>
      </c>
      <c r="D30" s="69"/>
      <c r="E30" s="122" t="s">
        <v>127</v>
      </c>
      <c r="F30" s="70" t="s">
        <v>42</v>
      </c>
      <c r="G30" s="120"/>
    </row>
    <row r="31" spans="2:16" x14ac:dyDescent="0.2">
      <c r="B31" s="124" t="s">
        <v>123</v>
      </c>
      <c r="C31" s="70" t="s">
        <v>42</v>
      </c>
      <c r="D31" s="69"/>
      <c r="E31" s="87"/>
      <c r="F31" s="87"/>
      <c r="G31" s="120"/>
      <c r="L31" s="98"/>
    </row>
    <row r="32" spans="2:16" s="72" customFormat="1" x14ac:dyDescent="0.2">
      <c r="B32" s="128" t="s">
        <v>150</v>
      </c>
      <c r="C32" s="101" t="s">
        <v>7</v>
      </c>
      <c r="D32" s="129"/>
      <c r="E32" s="130" t="s">
        <v>151</v>
      </c>
      <c r="F32" s="101"/>
      <c r="G32" s="131"/>
      <c r="J32" s="49"/>
      <c r="K32" s="49"/>
      <c r="L32" s="98"/>
      <c r="M32" s="49"/>
      <c r="N32" s="49"/>
      <c r="O32" s="49"/>
      <c r="P32" s="49"/>
    </row>
    <row r="33" spans="2:16" s="72" customFormat="1" x14ac:dyDescent="0.2">
      <c r="B33" s="124" t="s">
        <v>152</v>
      </c>
      <c r="C33" s="70"/>
      <c r="D33" s="69"/>
      <c r="E33" s="132" t="s">
        <v>153</v>
      </c>
      <c r="F33" s="70"/>
      <c r="G33" s="120"/>
      <c r="J33" s="49"/>
      <c r="K33" s="49"/>
      <c r="L33" s="98"/>
      <c r="M33" s="49"/>
      <c r="N33" s="49"/>
      <c r="O33" s="49"/>
      <c r="P33" s="49"/>
    </row>
    <row r="34" spans="2:16" x14ac:dyDescent="0.2">
      <c r="B34" s="133"/>
      <c r="C34" s="134"/>
      <c r="D34" s="134"/>
      <c r="E34" s="135"/>
      <c r="F34" s="171"/>
      <c r="G34" s="136"/>
      <c r="K34" s="83"/>
      <c r="L34" s="98"/>
    </row>
    <row r="35" spans="2:16" x14ac:dyDescent="0.2">
      <c r="B35" s="137"/>
      <c r="C35" s="69"/>
      <c r="D35" s="69"/>
      <c r="E35" s="69"/>
      <c r="F35" s="69"/>
      <c r="G35" s="69"/>
      <c r="K35" s="83"/>
      <c r="L35" s="98"/>
    </row>
    <row r="36" spans="2:16" x14ac:dyDescent="0.2">
      <c r="B36" s="138"/>
      <c r="C36" s="69"/>
      <c r="D36" s="69"/>
      <c r="E36" s="69"/>
      <c r="F36" s="69"/>
      <c r="G36" s="69"/>
      <c r="K36" s="83"/>
      <c r="L36" s="98"/>
    </row>
    <row r="37" spans="2:16" x14ac:dyDescent="0.2">
      <c r="B37" s="139"/>
      <c r="C37" s="140"/>
      <c r="D37" s="105"/>
      <c r="E37" s="141"/>
      <c r="F37" s="141"/>
      <c r="G37" s="106"/>
      <c r="K37" s="83"/>
      <c r="L37" s="98"/>
    </row>
    <row r="38" spans="2:16" x14ac:dyDescent="0.2">
      <c r="B38" s="142" t="s">
        <v>122</v>
      </c>
      <c r="C38" s="70" t="s">
        <v>111</v>
      </c>
      <c r="D38" s="69"/>
      <c r="E38" s="122" t="s">
        <v>112</v>
      </c>
      <c r="F38" s="70" t="s">
        <v>222</v>
      </c>
      <c r="G38" s="108"/>
      <c r="K38" s="83"/>
      <c r="L38" s="98"/>
    </row>
    <row r="39" spans="2:16" x14ac:dyDescent="0.2">
      <c r="B39" s="142" t="s">
        <v>113</v>
      </c>
      <c r="C39" s="70"/>
      <c r="D39" s="69"/>
      <c r="E39" s="122" t="s">
        <v>116</v>
      </c>
      <c r="F39" s="70" t="s">
        <v>7</v>
      </c>
      <c r="G39" s="108"/>
      <c r="K39" s="83"/>
      <c r="L39" s="98"/>
    </row>
    <row r="40" spans="2:16" x14ac:dyDescent="0.2">
      <c r="B40" s="142" t="s">
        <v>114</v>
      </c>
      <c r="C40" s="70"/>
      <c r="D40" s="69"/>
      <c r="E40" s="122" t="s">
        <v>117</v>
      </c>
      <c r="F40" s="70" t="s">
        <v>121</v>
      </c>
      <c r="G40" s="108"/>
      <c r="K40" s="83"/>
      <c r="L40" s="98"/>
    </row>
    <row r="41" spans="2:16" x14ac:dyDescent="0.2">
      <c r="B41" s="142" t="s">
        <v>118</v>
      </c>
      <c r="C41" s="91">
        <v>0.5</v>
      </c>
      <c r="D41" s="69"/>
      <c r="E41" s="122" t="s">
        <v>115</v>
      </c>
      <c r="F41" s="70" t="s">
        <v>7</v>
      </c>
      <c r="G41" s="108"/>
      <c r="K41" s="83"/>
      <c r="L41" s="98"/>
    </row>
    <row r="42" spans="2:16" x14ac:dyDescent="0.2">
      <c r="B42" s="143"/>
      <c r="C42" s="112"/>
      <c r="D42" s="112"/>
      <c r="E42" s="84"/>
      <c r="F42" s="84"/>
      <c r="G42" s="114"/>
      <c r="K42" s="83"/>
      <c r="L42" s="98"/>
    </row>
    <row r="43" spans="2:16" x14ac:dyDescent="0.2">
      <c r="B43" s="137"/>
      <c r="C43" s="69"/>
      <c r="D43" s="69"/>
      <c r="E43" s="69"/>
      <c r="F43" s="69"/>
      <c r="G43" s="69"/>
      <c r="K43" s="83"/>
      <c r="L43" s="98"/>
    </row>
    <row r="44" spans="2:16" x14ac:dyDescent="0.2">
      <c r="B44" s="144"/>
      <c r="C44" s="87"/>
      <c r="D44" s="69"/>
      <c r="E44" s="69"/>
      <c r="F44" s="69"/>
      <c r="G44" s="69"/>
      <c r="K44" s="83"/>
      <c r="L44" s="98"/>
    </row>
    <row r="45" spans="2:16" x14ac:dyDescent="0.2">
      <c r="B45" s="145"/>
      <c r="C45" s="105"/>
      <c r="D45" s="105"/>
      <c r="E45" s="105"/>
      <c r="F45" s="105"/>
      <c r="G45" s="106"/>
      <c r="K45" s="83"/>
      <c r="L45" s="98"/>
    </row>
    <row r="46" spans="2:16" ht="12.75" customHeight="1" x14ac:dyDescent="0.2">
      <c r="B46" s="146" t="s">
        <v>120</v>
      </c>
      <c r="C46" s="95" t="s">
        <v>141</v>
      </c>
      <c r="D46" s="69"/>
      <c r="E46" s="122" t="s">
        <v>119</v>
      </c>
      <c r="F46" s="38"/>
      <c r="G46" s="147"/>
      <c r="K46" s="83"/>
      <c r="L46" s="98">
        <f>IF(C46="famille",41.39,35.18)</f>
        <v>41.39</v>
      </c>
    </row>
    <row r="47" spans="2:16" x14ac:dyDescent="0.2">
      <c r="B47" s="148"/>
      <c r="C47" s="149"/>
      <c r="D47" s="149"/>
      <c r="E47" s="149"/>
      <c r="F47" s="149"/>
      <c r="G47" s="114"/>
      <c r="K47" s="83"/>
      <c r="L47" s="98">
        <f>IF(C46="famille",3.78,3.21)</f>
        <v>3.78</v>
      </c>
    </row>
    <row r="48" spans="2:16" x14ac:dyDescent="0.2">
      <c r="B48" s="69"/>
      <c r="C48" s="69"/>
      <c r="D48" s="69"/>
      <c r="E48" s="69"/>
      <c r="F48" s="69"/>
      <c r="G48" s="69"/>
      <c r="K48" s="83"/>
      <c r="L48" s="98"/>
    </row>
    <row r="49" spans="1:16" x14ac:dyDescent="0.2">
      <c r="A49" s="1" t="s">
        <v>16</v>
      </c>
      <c r="B49" s="150"/>
      <c r="C49" s="151"/>
      <c r="D49" s="69"/>
      <c r="E49" s="69"/>
      <c r="F49" s="69"/>
      <c r="G49" s="69"/>
    </row>
    <row r="50" spans="1:16" x14ac:dyDescent="0.2">
      <c r="B50" s="152"/>
      <c r="C50" s="140"/>
      <c r="D50" s="140"/>
      <c r="E50" s="153"/>
      <c r="F50" s="140"/>
      <c r="G50" s="154"/>
    </row>
    <row r="51" spans="1:16" x14ac:dyDescent="0.2">
      <c r="B51" s="146" t="s">
        <v>120</v>
      </c>
      <c r="C51" s="95" t="str">
        <f>+C46</f>
        <v>Famille</v>
      </c>
      <c r="D51" s="69"/>
      <c r="E51" s="122" t="s">
        <v>119</v>
      </c>
      <c r="F51" s="38"/>
      <c r="G51" s="86"/>
      <c r="L51" s="49">
        <f>IF(C51="famille",31.12,31.12)</f>
        <v>31.12</v>
      </c>
    </row>
    <row r="52" spans="1:16" x14ac:dyDescent="0.2">
      <c r="B52" s="155"/>
      <c r="C52" s="156"/>
      <c r="D52" s="156"/>
      <c r="E52" s="156"/>
      <c r="F52" s="156"/>
      <c r="G52" s="157"/>
    </row>
    <row r="53" spans="1:16" s="72" customFormat="1" x14ac:dyDescent="0.2">
      <c r="B53" s="201"/>
      <c r="C53" s="87"/>
      <c r="D53" s="87"/>
      <c r="E53" s="87"/>
      <c r="F53" s="87"/>
      <c r="G53" s="87"/>
      <c r="J53" s="49"/>
      <c r="K53" s="49"/>
      <c r="L53" s="49"/>
      <c r="M53" s="49"/>
      <c r="N53" s="49"/>
      <c r="O53" s="49"/>
      <c r="P53" s="49"/>
    </row>
    <row r="54" spans="1:16" s="72" customFormat="1" x14ac:dyDescent="0.2">
      <c r="B54" s="201"/>
      <c r="C54" s="87"/>
      <c r="D54" s="87"/>
      <c r="E54" s="87"/>
      <c r="F54" s="87"/>
      <c r="G54" s="87"/>
      <c r="J54" s="49"/>
      <c r="K54" s="49"/>
      <c r="L54" s="49"/>
      <c r="M54" s="49"/>
      <c r="N54" s="49"/>
      <c r="O54" s="49"/>
      <c r="P54" s="49"/>
    </row>
    <row r="55" spans="1:16" s="72" customFormat="1" x14ac:dyDescent="0.2">
      <c r="B55" s="201"/>
      <c r="C55" s="87"/>
      <c r="D55" s="87"/>
      <c r="E55" s="87"/>
      <c r="F55" s="87"/>
      <c r="G55" s="87"/>
      <c r="J55" s="49"/>
      <c r="K55" s="49"/>
      <c r="L55" s="49"/>
      <c r="M55" s="49"/>
      <c r="N55" s="49"/>
      <c r="O55" s="49"/>
      <c r="P55" s="49"/>
    </row>
    <row r="56" spans="1:16" x14ac:dyDescent="0.2">
      <c r="B56" s="127"/>
      <c r="C56" s="69"/>
      <c r="D56" s="69"/>
      <c r="E56" s="69"/>
      <c r="F56" s="69"/>
      <c r="G56" s="69"/>
    </row>
    <row r="57" spans="1:16" x14ac:dyDescent="0.2">
      <c r="B57" s="150" t="s">
        <v>124</v>
      </c>
      <c r="C57" s="151"/>
      <c r="D57" s="151"/>
      <c r="E57" s="69"/>
      <c r="F57" s="69"/>
      <c r="G57" s="69"/>
    </row>
    <row r="58" spans="1:16" x14ac:dyDescent="0.2">
      <c r="B58" s="158" t="s">
        <v>211</v>
      </c>
      <c r="C58" s="96"/>
      <c r="D58" s="159"/>
      <c r="E58" s="160" t="s">
        <v>128</v>
      </c>
      <c r="F58" s="96">
        <v>2</v>
      </c>
      <c r="G58" s="161"/>
      <c r="L58" s="49" t="s">
        <v>135</v>
      </c>
      <c r="M58" s="49">
        <f>+C58+C59+F58+F59+F60</f>
        <v>2</v>
      </c>
    </row>
    <row r="59" spans="1:16" x14ac:dyDescent="0.2">
      <c r="B59" s="119" t="s">
        <v>129</v>
      </c>
      <c r="C59" s="38"/>
      <c r="D59" s="69"/>
      <c r="E59" s="122" t="s">
        <v>212</v>
      </c>
      <c r="F59" s="38"/>
      <c r="G59" s="162"/>
      <c r="L59" s="49" t="s">
        <v>136</v>
      </c>
      <c r="M59" s="49">
        <f>SUM(K61:O65)</f>
        <v>0</v>
      </c>
    </row>
    <row r="60" spans="1:16" x14ac:dyDescent="0.2">
      <c r="B60" s="163"/>
      <c r="C60" s="164"/>
      <c r="D60" s="165"/>
      <c r="E60" s="166" t="s">
        <v>131</v>
      </c>
      <c r="F60" s="97"/>
      <c r="G60" s="167"/>
    </row>
    <row r="61" spans="1:16" ht="27" customHeight="1" x14ac:dyDescent="0.2">
      <c r="B61" s="168" t="s">
        <v>130</v>
      </c>
      <c r="C61" s="172" t="s">
        <v>7</v>
      </c>
      <c r="D61" s="197"/>
      <c r="E61" s="198" t="s">
        <v>143</v>
      </c>
      <c r="F61" s="195" t="s">
        <v>7</v>
      </c>
      <c r="G61" s="106"/>
      <c r="L61" s="49">
        <f>IF(C61="Intérieure",2,IF(C61="extérieure",1,0))</f>
        <v>0</v>
      </c>
      <c r="O61" s="49">
        <f>+IF(F61="oui",1,0)</f>
        <v>0</v>
      </c>
    </row>
    <row r="62" spans="1:16" x14ac:dyDescent="0.2">
      <c r="B62" s="109" t="s">
        <v>213</v>
      </c>
      <c r="C62" s="38" t="s">
        <v>7</v>
      </c>
      <c r="D62" s="69"/>
      <c r="E62" s="122" t="s">
        <v>132</v>
      </c>
      <c r="F62" s="38" t="s">
        <v>7</v>
      </c>
      <c r="G62" s="108"/>
      <c r="L62" s="49">
        <f>+IF(C62="oui",1,0)</f>
        <v>0</v>
      </c>
      <c r="O62" s="49">
        <f>+IF(F62="oui",1,0)</f>
        <v>0</v>
      </c>
    </row>
    <row r="63" spans="1:16" x14ac:dyDescent="0.2">
      <c r="B63" s="169"/>
      <c r="C63" s="170"/>
      <c r="D63" s="69"/>
      <c r="E63" s="122" t="s">
        <v>215</v>
      </c>
      <c r="F63" s="38" t="s">
        <v>7</v>
      </c>
      <c r="G63" s="108"/>
      <c r="O63" s="49">
        <f>+IF(F63="oui",1,0)</f>
        <v>0</v>
      </c>
    </row>
    <row r="64" spans="1:16" ht="41.25" customHeight="1" x14ac:dyDescent="0.2">
      <c r="B64" s="213" t="s">
        <v>133</v>
      </c>
      <c r="C64" s="214"/>
      <c r="D64" s="214"/>
      <c r="E64" s="214"/>
      <c r="F64" s="90" t="s">
        <v>7</v>
      </c>
      <c r="G64" s="108"/>
      <c r="O64" s="49">
        <f>+IF(F64="oui",1,0)</f>
        <v>0</v>
      </c>
    </row>
    <row r="65" spans="2:16" ht="25.5" customHeight="1" x14ac:dyDescent="0.2">
      <c r="B65" s="213" t="s">
        <v>134</v>
      </c>
      <c r="C65" s="214"/>
      <c r="D65" s="214"/>
      <c r="E65" s="214"/>
      <c r="F65" s="90" t="s">
        <v>7</v>
      </c>
      <c r="G65" s="108"/>
      <c r="O65" s="49">
        <f>+IF(F65="oui",1,0)</f>
        <v>0</v>
      </c>
    </row>
    <row r="66" spans="2:16" ht="17.25" customHeight="1" x14ac:dyDescent="0.2">
      <c r="B66" s="215" t="s">
        <v>214</v>
      </c>
      <c r="C66" s="216"/>
      <c r="D66" s="216"/>
      <c r="E66" s="216"/>
      <c r="F66" s="216"/>
      <c r="G66" s="217"/>
    </row>
    <row r="67" spans="2:16" x14ac:dyDescent="0.2">
      <c r="B67" s="218"/>
      <c r="C67" s="219"/>
      <c r="D67" s="219"/>
      <c r="E67" s="219"/>
      <c r="F67" s="219"/>
      <c r="G67" s="220"/>
    </row>
    <row r="68" spans="2:16" ht="17.25" customHeight="1" x14ac:dyDescent="0.2">
      <c r="B68" s="69"/>
      <c r="C68" s="69"/>
      <c r="D68" s="69"/>
      <c r="E68" s="69"/>
      <c r="F68" s="69"/>
      <c r="G68" s="69"/>
    </row>
    <row r="69" spans="2:16" x14ac:dyDescent="0.2">
      <c r="B69" s="69" t="s">
        <v>17</v>
      </c>
      <c r="C69" s="69"/>
      <c r="D69" s="69"/>
      <c r="E69" s="69"/>
      <c r="F69" s="69"/>
      <c r="G69" s="69"/>
    </row>
    <row r="70" spans="2:16" x14ac:dyDescent="0.2">
      <c r="B70" s="127" t="s">
        <v>18</v>
      </c>
      <c r="C70" s="70"/>
      <c r="D70" s="69" t="s">
        <v>12</v>
      </c>
      <c r="E70" s="65"/>
      <c r="F70" s="69"/>
      <c r="G70" s="69"/>
    </row>
    <row r="71" spans="2:16" x14ac:dyDescent="0.2">
      <c r="B71" s="203" t="s">
        <v>220</v>
      </c>
      <c r="C71" s="69"/>
      <c r="D71" s="69"/>
      <c r="E71" s="69"/>
      <c r="F71" s="202"/>
      <c r="G71" s="69"/>
    </row>
    <row r="72" spans="2:16" ht="36.75" customHeight="1" x14ac:dyDescent="0.2">
      <c r="B72" s="69"/>
      <c r="C72" s="69"/>
      <c r="D72" s="69"/>
      <c r="E72" s="69"/>
      <c r="F72" s="69"/>
      <c r="G72" s="69"/>
    </row>
    <row r="73" spans="2:16" s="72" customFormat="1" ht="36.75" customHeight="1" x14ac:dyDescent="0.2">
      <c r="B73" s="69"/>
      <c r="C73" s="69"/>
      <c r="D73" s="69"/>
      <c r="E73" s="69"/>
      <c r="F73" s="69"/>
      <c r="G73" s="69"/>
      <c r="J73" s="49"/>
      <c r="K73" s="49"/>
      <c r="L73" s="49"/>
      <c r="M73" s="49"/>
      <c r="N73" s="49"/>
      <c r="O73" s="49"/>
      <c r="P73" s="49"/>
    </row>
    <row r="74" spans="2:16" s="72" customFormat="1" ht="36.75" customHeight="1" x14ac:dyDescent="0.2">
      <c r="B74" s="69"/>
      <c r="C74" s="69"/>
      <c r="D74" s="69"/>
      <c r="E74" s="69"/>
      <c r="F74" s="69"/>
      <c r="G74" s="69"/>
      <c r="J74" s="49"/>
      <c r="K74" s="49"/>
      <c r="L74" s="49"/>
      <c r="M74" s="49"/>
      <c r="N74" s="49"/>
      <c r="O74" s="49"/>
      <c r="P74" s="49"/>
    </row>
    <row r="75" spans="2:16" s="72" customFormat="1" ht="36.75" customHeight="1" x14ac:dyDescent="0.2">
      <c r="B75" s="69"/>
      <c r="C75" s="69"/>
      <c r="D75" s="69"/>
      <c r="E75" s="69"/>
      <c r="F75" s="69"/>
      <c r="G75" s="69"/>
      <c r="J75" s="49"/>
      <c r="K75" s="49"/>
      <c r="L75" s="49"/>
      <c r="M75" s="49"/>
      <c r="N75" s="49"/>
      <c r="O75" s="49"/>
      <c r="P75" s="49"/>
    </row>
    <row r="76" spans="2:16" s="72" customFormat="1" x14ac:dyDescent="0.2">
      <c r="B76" s="214"/>
      <c r="C76" s="214"/>
      <c r="D76" s="214"/>
      <c r="E76" s="214"/>
      <c r="F76" s="214"/>
      <c r="G76" s="214"/>
      <c r="J76" s="49"/>
      <c r="K76" s="49"/>
      <c r="L76" s="49"/>
      <c r="M76" s="49"/>
      <c r="N76" s="49"/>
      <c r="O76" s="49"/>
      <c r="P76" s="49"/>
    </row>
    <row r="77" spans="2:16" s="72" customFormat="1" ht="75" customHeight="1" x14ac:dyDescent="0.2">
      <c r="B77" s="222"/>
      <c r="C77" s="223"/>
      <c r="D77" s="223"/>
      <c r="E77" s="223"/>
      <c r="F77" s="223"/>
      <c r="G77" s="69"/>
      <c r="J77" s="49"/>
      <c r="K77" s="49"/>
      <c r="L77" s="49"/>
      <c r="M77" s="49"/>
      <c r="N77" s="49"/>
      <c r="O77" s="49"/>
      <c r="P77" s="49"/>
    </row>
    <row r="78" spans="2:16" s="72" customFormat="1" ht="21.75" customHeight="1" x14ac:dyDescent="0.2">
      <c r="B78" s="214" t="s">
        <v>223</v>
      </c>
      <c r="C78" s="214"/>
      <c r="D78" s="214"/>
      <c r="E78" s="214"/>
      <c r="F78" s="214"/>
      <c r="G78" s="214"/>
      <c r="J78" s="49"/>
      <c r="K78" s="49"/>
      <c r="L78" s="49"/>
      <c r="M78" s="49"/>
      <c r="N78" s="49"/>
      <c r="O78" s="49"/>
      <c r="P78" s="49"/>
    </row>
    <row r="79" spans="2:16" s="72" customFormat="1" ht="75.75" customHeight="1" x14ac:dyDescent="0.2">
      <c r="B79" s="224" t="s">
        <v>221</v>
      </c>
      <c r="C79" s="225"/>
      <c r="D79" s="225"/>
      <c r="E79" s="225"/>
      <c r="F79" s="226"/>
      <c r="G79" s="69"/>
      <c r="J79" s="49"/>
      <c r="K79" s="49"/>
      <c r="L79" s="49"/>
      <c r="M79" s="49"/>
      <c r="N79" s="49"/>
      <c r="O79" s="49"/>
      <c r="P79" s="49"/>
    </row>
    <row r="80" spans="2:16" s="72" customFormat="1" ht="75.75" customHeight="1" x14ac:dyDescent="0.2">
      <c r="B80" s="199"/>
      <c r="C80"/>
      <c r="D80"/>
      <c r="E80"/>
      <c r="F80"/>
      <c r="G80" s="69"/>
      <c r="J80" s="49"/>
      <c r="K80" s="49"/>
      <c r="L80" s="49"/>
      <c r="M80" s="49"/>
      <c r="N80" s="49"/>
      <c r="O80" s="49"/>
      <c r="P80" s="49"/>
    </row>
    <row r="81" spans="2:16" s="72" customFormat="1" ht="75.75" customHeight="1" x14ac:dyDescent="0.2">
      <c r="B81" s="199"/>
      <c r="C81"/>
      <c r="D81"/>
      <c r="E81"/>
      <c r="F81"/>
      <c r="G81" s="69"/>
      <c r="J81" s="49"/>
      <c r="K81" s="49"/>
      <c r="L81" s="49"/>
      <c r="M81" s="49"/>
      <c r="N81" s="49"/>
      <c r="O81" s="49"/>
      <c r="P81" s="49"/>
    </row>
    <row r="82" spans="2:16" s="72" customFormat="1" ht="75" customHeight="1" x14ac:dyDescent="0.2">
      <c r="B82" s="196"/>
      <c r="C82"/>
      <c r="D82"/>
      <c r="E82"/>
      <c r="F82"/>
      <c r="G82" s="69"/>
      <c r="J82" s="49"/>
      <c r="K82" s="49"/>
      <c r="L82" s="49"/>
      <c r="M82" s="49"/>
      <c r="N82" s="49"/>
      <c r="O82" s="49"/>
      <c r="P82" s="49"/>
    </row>
    <row r="83" spans="2:16" s="72" customFormat="1" ht="75" customHeight="1" x14ac:dyDescent="0.2">
      <c r="B83" s="196"/>
      <c r="C83"/>
      <c r="D83"/>
      <c r="E83"/>
      <c r="F83"/>
      <c r="G83" s="69"/>
      <c r="J83" s="49"/>
      <c r="K83" s="49"/>
      <c r="L83" s="49"/>
      <c r="M83" s="49"/>
      <c r="N83" s="49"/>
      <c r="O83" s="49"/>
      <c r="P83" s="49"/>
    </row>
    <row r="85" spans="2:16" ht="19.5" customHeight="1" x14ac:dyDescent="0.2">
      <c r="B85" s="211" t="s">
        <v>19</v>
      </c>
      <c r="C85" s="212"/>
      <c r="D85" s="206" t="s">
        <v>37</v>
      </c>
      <c r="E85" s="207"/>
      <c r="F85" s="206" t="s">
        <v>38</v>
      </c>
      <c r="G85" s="207"/>
    </row>
  </sheetData>
  <sheetProtection password="F871" sheet="1" objects="1" scenarios="1" selectLockedCells="1"/>
  <dataConsolidate/>
  <mergeCells count="21">
    <mergeCell ref="B1:G1"/>
    <mergeCell ref="E11:F11"/>
    <mergeCell ref="E12:F12"/>
    <mergeCell ref="C13:D13"/>
    <mergeCell ref="C17:D17"/>
    <mergeCell ref="E3:F3"/>
    <mergeCell ref="M18:M19"/>
    <mergeCell ref="L18:L19"/>
    <mergeCell ref="F85:G85"/>
    <mergeCell ref="B3:C3"/>
    <mergeCell ref="B9:C9"/>
    <mergeCell ref="B85:C85"/>
    <mergeCell ref="D85:E85"/>
    <mergeCell ref="B65:E65"/>
    <mergeCell ref="B66:G67"/>
    <mergeCell ref="C24:E24"/>
    <mergeCell ref="B64:E64"/>
    <mergeCell ref="B76:G76"/>
    <mergeCell ref="B77:F77"/>
    <mergeCell ref="B78:G78"/>
    <mergeCell ref="B79:F79"/>
  </mergeCells>
  <conditionalFormatting sqref="F20">
    <cfRule type="expression" dxfId="0" priority="3">
      <formula>$C$20="oui"</formula>
    </cfRule>
  </conditionalFormatting>
  <dataValidations count="17">
    <dataValidation type="list" allowBlank="1" showInputMessage="1" showErrorMessage="1" sqref="C4">
      <formula1>"Nouvelle Affaire, Avenant"</formula1>
    </dataValidation>
    <dataValidation type="list" allowBlank="1" showInputMessage="1" showErrorMessage="1" sqref="C20 F41 F30 F39 C30:C33 F61:F65 C62">
      <formula1>"Oui,Non"</formula1>
    </dataValidation>
    <dataValidation type="list" allowBlank="1" showInputMessage="1" showErrorMessage="1" sqref="F10">
      <formula1>"M,Mme,Mlle,SA,SPRL,Autres:"</formula1>
    </dataValidation>
    <dataValidation type="list" allowBlank="1" showInputMessage="1" showErrorMessage="1" sqref="C56">
      <formula1>"Assuralia, Origine"</formula1>
    </dataValidation>
    <dataValidation type="list" allowBlank="1" showInputMessage="1" showErrorMessage="1" sqref="C21">
      <formula1>"Propriétaire, Propriétare non Occupant,Locataire total, Locataire Partiel"</formula1>
    </dataValidation>
    <dataValidation type="list" allowBlank="1" showInputMessage="1" showErrorMessage="1" sqref="C22">
      <formula1>"Maison,Appartement"</formula1>
    </dataValidation>
    <dataValidation type="list" allowBlank="1" showInputMessage="1" showErrorMessage="1" sqref="C23">
      <formula1>"Traditionnelle,Préfabriqué lourd,Préfabriqué léger"</formula1>
    </dataValidation>
    <dataValidation type="list" allowBlank="1" showInputMessage="1" showErrorMessage="1" sqref="C24">
      <formula1>"Moins de 25% de Materiaux combustible,plus de 25%,plus de 50%(chalet exclu)"</formula1>
    </dataValidation>
    <dataValidation type="list" allowBlank="1" showInputMessage="1" showErrorMessage="1" sqref="C25">
      <mc:AlternateContent xmlns:x12ac="http://schemas.microsoft.com/office/spreadsheetml/2011/1/ac" xmlns:mc="http://schemas.openxmlformats.org/markup-compatibility/2006">
        <mc:Choice Requires="x12ac">
          <x12ac:list>Classique,"Chaume, Jonc, Paille"</x12ac:list>
        </mc:Choice>
        <mc:Fallback>
          <formula1>"Classique,Chaume, Jonc, Paille"</formula1>
        </mc:Fallback>
      </mc:AlternateContent>
    </dataValidation>
    <dataValidation type="list" allowBlank="1" showInputMessage="1" showErrorMessage="1" sqref="C27">
      <formula1>"Batiment, Contenu, Batiment et contenu"</formula1>
    </dataValidation>
    <dataValidation type="list" allowBlank="1" showInputMessage="1" showErrorMessage="1" sqref="C28">
      <formula1>"Preneur,Expertise selon Grille,valeur d'expertise,premier risque"</formula1>
    </dataValidation>
    <dataValidation type="list" allowBlank="1" showInputMessage="1" showErrorMessage="1" sqref="C38">
      <formula1>"Régulière,irrégulière"</formula1>
    </dataValidation>
    <dataValidation type="list" allowBlank="1" showInputMessage="1" showErrorMessage="1" sqref="C41">
      <formula1>"50%,100%"</formula1>
    </dataValidation>
    <dataValidation type="list" allowBlank="1" showInputMessage="1" showErrorMessage="1" sqref="F38">
      <formula1>"Contigu 2 facades, Contigu 3 facades,Non contigu à moins de 50m, non contigu a plus de 50"</formula1>
    </dataValidation>
    <dataValidation type="list" allowBlank="1" showInputMessage="1" showErrorMessage="1" sqref="C46 C51">
      <formula1>"Isolée,Famille,60 ans et plus"</formula1>
    </dataValidation>
    <dataValidation type="list" allowBlank="1" showInputMessage="1" showErrorMessage="1" sqref="F40">
      <formula1>"Aucune,Porte Blindée,Système alarme incert, Système alarme incert relié"</formula1>
    </dataValidation>
    <dataValidation type="list" allowBlank="1" showInputMessage="1" showErrorMessage="1" sqref="C61">
      <formula1>"Non, Intérieure,Extérieure"</formula1>
    </dataValidation>
  </dataValidations>
  <pageMargins left="0.70866141732283472" right="0.70866141732283472" top="0.78740157480314965" bottom="0.94488188976377963" header="0.31496062992125984" footer="0.31496062992125984"/>
  <pageSetup paperSize="9" scale="77" fitToHeight="0" orientation="portrait" horizontalDpi="1200" verticalDpi="1200" r:id="rId1"/>
  <headerFooter>
    <oddHeader>&amp;L&amp;G</oddHeader>
    <oddFooter>&amp;LIBS Europe SA
Route de Luxembourg 68
4972 Dippach (GDL)
CAA 2005CM014&amp;CTel : +32 4 2597672
Fax : + 32 4 2597644
affaires@ibseurope.com
RC Lucembourg B108838&amp;RBelfius 068/2436068-37
IBAN BE35 0682 4360 6837
BIC: GKCCBEBB</oddFooter>
  </headerFooter>
  <rowBreaks count="1" manualBreakCount="1">
    <brk id="55" max="7" man="1"/>
  </rowBreaks>
  <colBreaks count="1" manualBreakCount="1">
    <brk id="8"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05" r:id="rId5" name="Check Box 9">
              <controlPr locked="0" defaultSize="0" autoFill="0" autoLine="0" autoPict="0">
                <anchor moveWithCells="1">
                  <from>
                    <xdr:col>1</xdr:col>
                    <xdr:colOff>95250</xdr:colOff>
                    <xdr:row>43</xdr:row>
                    <xdr:rowOff>0</xdr:rowOff>
                  </from>
                  <to>
                    <xdr:col>1</xdr:col>
                    <xdr:colOff>1066800</xdr:colOff>
                    <xdr:row>43</xdr:row>
                    <xdr:rowOff>152400</xdr:rowOff>
                  </to>
                </anchor>
              </controlPr>
            </control>
          </mc:Choice>
        </mc:AlternateContent>
        <mc:AlternateContent xmlns:mc="http://schemas.openxmlformats.org/markup-compatibility/2006">
          <mc:Choice Requires="x14">
            <control shapeId="4106" r:id="rId6" name="Check Box 10">
              <controlPr locked="0" defaultSize="0" autoFill="0" autoLine="0" autoPict="0">
                <anchor moveWithCells="1">
                  <from>
                    <xdr:col>1</xdr:col>
                    <xdr:colOff>142875</xdr:colOff>
                    <xdr:row>34</xdr:row>
                    <xdr:rowOff>152400</xdr:rowOff>
                  </from>
                  <to>
                    <xdr:col>1</xdr:col>
                    <xdr:colOff>1038225</xdr:colOff>
                    <xdr:row>35</xdr:row>
                    <xdr:rowOff>152400</xdr:rowOff>
                  </to>
                </anchor>
              </controlPr>
            </control>
          </mc:Choice>
        </mc:AlternateContent>
        <mc:AlternateContent xmlns:mc="http://schemas.openxmlformats.org/markup-compatibility/2006">
          <mc:Choice Requires="x14">
            <control shapeId="4107" r:id="rId7" name="Check Box 11">
              <controlPr locked="0" defaultSize="0" autoFill="0" autoLine="0" autoPict="0">
                <anchor moveWithCells="1">
                  <from>
                    <xdr:col>1</xdr:col>
                    <xdr:colOff>95250</xdr:colOff>
                    <xdr:row>48</xdr:row>
                    <xdr:rowOff>0</xdr:rowOff>
                  </from>
                  <to>
                    <xdr:col>2</xdr:col>
                    <xdr:colOff>428625</xdr:colOff>
                    <xdr:row>49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B4:F45"/>
  <sheetViews>
    <sheetView topLeftCell="A14" zoomScaleNormal="100" zoomScaleSheetLayoutView="115" workbookViewId="0">
      <selection activeCell="B25" sqref="B25:F25"/>
    </sheetView>
  </sheetViews>
  <sheetFormatPr baseColWidth="10" defaultRowHeight="12.75" x14ac:dyDescent="0.2"/>
  <cols>
    <col min="1" max="1" width="6" customWidth="1"/>
    <col min="2" max="6" width="16" customWidth="1"/>
    <col min="7" max="7" width="5" customWidth="1"/>
    <col min="8" max="8" width="12" customWidth="1"/>
  </cols>
  <sheetData>
    <row r="4" spans="2:6" x14ac:dyDescent="0.2">
      <c r="E4" t="str">
        <f>+proposition!E11</f>
        <v>……………………………………………………………………..</v>
      </c>
    </row>
    <row r="5" spans="2:6" x14ac:dyDescent="0.2">
      <c r="E5" t="str">
        <f>+proposition!C13</f>
        <v>………………………………………….</v>
      </c>
    </row>
    <row r="6" spans="2:6" x14ac:dyDescent="0.2">
      <c r="E6" t="str">
        <f>proposition!F13&amp;" "&amp;proposition!C14</f>
        <v>………. ……………………………</v>
      </c>
    </row>
    <row r="8" spans="2:6" x14ac:dyDescent="0.2">
      <c r="B8" s="228" t="s">
        <v>144</v>
      </c>
      <c r="C8" s="228"/>
      <c r="D8" s="228"/>
      <c r="E8" s="228"/>
      <c r="F8" s="228"/>
    </row>
    <row r="10" spans="2:6" x14ac:dyDescent="0.2">
      <c r="E10" s="14" t="s">
        <v>43</v>
      </c>
      <c r="F10" s="15">
        <f ca="1">TODAY()</f>
        <v>41932</v>
      </c>
    </row>
    <row r="12" spans="2:6" x14ac:dyDescent="0.2">
      <c r="B12" s="11" t="s">
        <v>20</v>
      </c>
      <c r="C12" s="69" t="str">
        <f>"OFPRI"&amp; TEXT(proposition!E70,"aaaammjj")&amp;proposition!F5</f>
        <v>OFPRI19000100A</v>
      </c>
    </row>
    <row r="14" spans="2:6" ht="26.25" customHeight="1" x14ac:dyDescent="0.2">
      <c r="B14" s="222" t="s">
        <v>21</v>
      </c>
      <c r="C14" s="222"/>
      <c r="D14" s="222"/>
      <c r="E14" s="222"/>
      <c r="F14" s="222"/>
    </row>
    <row r="16" spans="2:6" x14ac:dyDescent="0.2">
      <c r="B16" s="6" t="s">
        <v>22</v>
      </c>
      <c r="C16" t="str">
        <f>+proposition!E11</f>
        <v>……………………………………………………………………..</v>
      </c>
    </row>
    <row r="17" spans="2:6" x14ac:dyDescent="0.2">
      <c r="B17" s="6" t="s">
        <v>208</v>
      </c>
      <c r="C17" t="str">
        <f>+proposition!C17&amp;" "&amp;proposition!F18</f>
        <v>…………………………………………. ……………………………</v>
      </c>
    </row>
    <row r="18" spans="2:6" x14ac:dyDescent="0.2">
      <c r="B18" s="6" t="s">
        <v>145</v>
      </c>
      <c r="C18" t="str">
        <f>IF(proposition!J24=TRUE,"RC Vie Privée,","")&amp;" "&amp;IF(proposition!J26=TRUE,"Protection juridique familiale","")</f>
        <v>RC Vie Privée, Protection juridique familiale</v>
      </c>
    </row>
    <row r="20" spans="2:6" x14ac:dyDescent="0.2">
      <c r="B20" s="11" t="s">
        <v>23</v>
      </c>
    </row>
    <row r="21" spans="2:6" x14ac:dyDescent="0.2">
      <c r="B21" s="6" t="s">
        <v>26</v>
      </c>
      <c r="C21" s="388">
        <f>+proposition!L29</f>
        <v>105.48</v>
      </c>
    </row>
    <row r="22" spans="2:6" x14ac:dyDescent="0.2">
      <c r="B22" s="6" t="s">
        <v>24</v>
      </c>
      <c r="C22" s="99">
        <f>+proposition!M29+proposition!N29</f>
        <v>38.7879</v>
      </c>
    </row>
    <row r="23" spans="2:6" x14ac:dyDescent="0.2">
      <c r="B23" s="13" t="s">
        <v>25</v>
      </c>
      <c r="C23" s="100">
        <f>+C21+C22</f>
        <v>144.2679</v>
      </c>
    </row>
    <row r="25" spans="2:6" ht="29.25" customHeight="1" x14ac:dyDescent="0.2">
      <c r="B25" s="222" t="str">
        <f>"Le montant est à verser sur le N° de compte BE21 0689 0113 7303 en mentionnant la communication suivante : "&amp;proposition!F4&amp;offre!C12</f>
        <v>Le montant est à verser sur le N° de compte BE21 0689 0113 7303 en mentionnant la communication suivante : .............................................OFPRI19000100A</v>
      </c>
      <c r="C25" s="222"/>
      <c r="D25" s="222"/>
      <c r="E25" s="222"/>
      <c r="F25" s="222"/>
    </row>
    <row r="26" spans="2:6" ht="27" customHeight="1" x14ac:dyDescent="0.2">
      <c r="B26" s="222" t="s">
        <v>209</v>
      </c>
      <c r="C26" s="222"/>
      <c r="D26" s="222"/>
      <c r="E26" s="222"/>
      <c r="F26" s="222"/>
    </row>
    <row r="28" spans="2:6" ht="27" customHeight="1" x14ac:dyDescent="0.2">
      <c r="B28" s="233" t="s">
        <v>27</v>
      </c>
      <c r="C28" s="233"/>
      <c r="D28" s="233"/>
      <c r="E28" s="233"/>
      <c r="F28" s="233"/>
    </row>
    <row r="29" spans="2:6" ht="31.5" customHeight="1" x14ac:dyDescent="0.2">
      <c r="B29" s="222" t="s">
        <v>218</v>
      </c>
      <c r="C29" s="222"/>
      <c r="D29" s="222"/>
      <c r="E29" s="222"/>
      <c r="F29" s="222"/>
    </row>
    <row r="30" spans="2:6" ht="27.75" customHeight="1" x14ac:dyDescent="0.2">
      <c r="B30" s="222" t="s">
        <v>219</v>
      </c>
      <c r="C30" s="222"/>
      <c r="D30" s="222"/>
      <c r="E30" s="222"/>
      <c r="F30" s="222"/>
    </row>
    <row r="32" spans="2:6" ht="28.5" customHeight="1" x14ac:dyDescent="0.2">
      <c r="B32" s="222" t="s">
        <v>80</v>
      </c>
      <c r="C32" s="222"/>
      <c r="D32" s="222"/>
      <c r="E32" s="222"/>
      <c r="F32" s="222"/>
    </row>
    <row r="34" spans="2:6" ht="40.5" customHeight="1" x14ac:dyDescent="0.2">
      <c r="B34" s="222" t="s">
        <v>28</v>
      </c>
      <c r="C34" s="222"/>
      <c r="D34" s="222"/>
      <c r="E34" s="222"/>
      <c r="F34" s="222"/>
    </row>
    <row r="35" spans="2:6" x14ac:dyDescent="0.2">
      <c r="B35" s="11" t="s">
        <v>210</v>
      </c>
    </row>
    <row r="36" spans="2:6" x14ac:dyDescent="0.2">
      <c r="B36" s="11" t="s">
        <v>81</v>
      </c>
    </row>
    <row r="39" spans="2:6" ht="28.5" customHeight="1" x14ac:dyDescent="0.2">
      <c r="E39" s="232" t="s">
        <v>44</v>
      </c>
      <c r="F39" s="232"/>
    </row>
    <row r="42" spans="2:6" x14ac:dyDescent="0.2">
      <c r="B42" s="11"/>
    </row>
    <row r="43" spans="2:6" x14ac:dyDescent="0.2">
      <c r="B43" s="72"/>
    </row>
    <row r="45" spans="2:6" x14ac:dyDescent="0.2">
      <c r="B45" s="200"/>
    </row>
  </sheetData>
  <sheetProtection sheet="1" objects="1" scenarios="1" selectLockedCells="1"/>
  <mergeCells count="10">
    <mergeCell ref="E39:F39"/>
    <mergeCell ref="B30:F30"/>
    <mergeCell ref="B32:F32"/>
    <mergeCell ref="B34:F34"/>
    <mergeCell ref="B8:F8"/>
    <mergeCell ref="B14:F14"/>
    <mergeCell ref="B25:F25"/>
    <mergeCell ref="B26:F26"/>
    <mergeCell ref="B28:F28"/>
    <mergeCell ref="B29:F29"/>
  </mergeCells>
  <pageMargins left="0.70866141732283472" right="0.70866141732283472" top="0.78740157480314965" bottom="0.94488188976377963" header="0.16666666666666666" footer="0.31496062992125984"/>
  <pageSetup paperSize="9" fitToHeight="0" orientation="portrait" horizontalDpi="1200" verticalDpi="1200" r:id="rId1"/>
  <headerFooter>
    <oddHeader>&amp;L&amp;G</oddHeader>
    <oddFooter>&amp;LIBS Europe SA
Route de Luxembourg 68
4972 Dippach (GDL)
CAA 2005CM014&amp;CTel : +32 4 2597672
Fax : + 32 4 2597644
affaires@ibseurope.com
RC Lucembourg B108838&amp;RBelfius 068/2436068-37
IBAN BE35 0682 4360 6837
BIC: GKCCBEBB</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B1:T56"/>
  <sheetViews>
    <sheetView topLeftCell="A8" zoomScaleNormal="100" zoomScaleSheetLayoutView="100" workbookViewId="0">
      <selection activeCell="D8" sqref="D8:E8"/>
    </sheetView>
  </sheetViews>
  <sheetFormatPr baseColWidth="10" defaultRowHeight="15" x14ac:dyDescent="0.25"/>
  <cols>
    <col min="1" max="1" width="5.6640625" style="16" customWidth="1"/>
    <col min="2" max="2" width="12.5" style="16" customWidth="1"/>
    <col min="3" max="3" width="10.33203125" style="16" customWidth="1"/>
    <col min="4" max="4" width="16" style="16" customWidth="1"/>
    <col min="5" max="5" width="9.33203125" style="16" customWidth="1"/>
    <col min="6" max="6" width="4.6640625" style="16" customWidth="1"/>
    <col min="7" max="7" width="15.6640625" style="16" customWidth="1"/>
    <col min="8" max="8" width="11.5" style="16" bestFit="1" customWidth="1"/>
    <col min="9" max="9" width="14" style="16" customWidth="1"/>
    <col min="10" max="10" width="14.1640625" style="16" customWidth="1"/>
    <col min="11" max="11" width="7.33203125" style="16" customWidth="1"/>
    <col min="12" max="12" width="7.6640625" style="16" customWidth="1"/>
    <col min="13" max="14" width="12" style="16"/>
    <col min="15" max="15" width="11.1640625" style="16" customWidth="1"/>
    <col min="16" max="16" width="18" style="16" customWidth="1"/>
    <col min="17" max="17" width="15.83203125" style="16" customWidth="1"/>
    <col min="18" max="18" width="13.6640625" style="16" customWidth="1"/>
    <col min="19" max="256" width="12" style="16"/>
    <col min="257" max="257" width="12.5" style="16" customWidth="1"/>
    <col min="258" max="258" width="10.33203125" style="16" customWidth="1"/>
    <col min="259" max="260" width="9.33203125" style="16" customWidth="1"/>
    <col min="261" max="261" width="4.6640625" style="16" customWidth="1"/>
    <col min="262" max="262" width="15.6640625" style="16" customWidth="1"/>
    <col min="263" max="263" width="10.83203125" style="16" customWidth="1"/>
    <col min="264" max="264" width="15" style="16" customWidth="1"/>
    <col min="265" max="265" width="12.6640625" style="16" customWidth="1"/>
    <col min="266" max="266" width="9.5" style="16" customWidth="1"/>
    <col min="267" max="512" width="12" style="16"/>
    <col min="513" max="513" width="12.5" style="16" customWidth="1"/>
    <col min="514" max="514" width="10.33203125" style="16" customWidth="1"/>
    <col min="515" max="516" width="9.33203125" style="16" customWidth="1"/>
    <col min="517" max="517" width="4.6640625" style="16" customWidth="1"/>
    <col min="518" max="518" width="15.6640625" style="16" customWidth="1"/>
    <col min="519" max="519" width="10.83203125" style="16" customWidth="1"/>
    <col min="520" max="520" width="15" style="16" customWidth="1"/>
    <col min="521" max="521" width="12.6640625" style="16" customWidth="1"/>
    <col min="522" max="522" width="9.5" style="16" customWidth="1"/>
    <col min="523" max="768" width="12" style="16"/>
    <col min="769" max="769" width="12.5" style="16" customWidth="1"/>
    <col min="770" max="770" width="10.33203125" style="16" customWidth="1"/>
    <col min="771" max="772" width="9.33203125" style="16" customWidth="1"/>
    <col min="773" max="773" width="4.6640625" style="16" customWidth="1"/>
    <col min="774" max="774" width="15.6640625" style="16" customWidth="1"/>
    <col min="775" max="775" width="10.83203125" style="16" customWidth="1"/>
    <col min="776" max="776" width="15" style="16" customWidth="1"/>
    <col min="777" max="777" width="12.6640625" style="16" customWidth="1"/>
    <col min="778" max="778" width="9.5" style="16" customWidth="1"/>
    <col min="779" max="1024" width="12" style="16"/>
    <col min="1025" max="1025" width="12.5" style="16" customWidth="1"/>
    <col min="1026" max="1026" width="10.33203125" style="16" customWidth="1"/>
    <col min="1027" max="1028" width="9.33203125" style="16" customWidth="1"/>
    <col min="1029" max="1029" width="4.6640625" style="16" customWidth="1"/>
    <col min="1030" max="1030" width="15.6640625" style="16" customWidth="1"/>
    <col min="1031" max="1031" width="10.83203125" style="16" customWidth="1"/>
    <col min="1032" max="1032" width="15" style="16" customWidth="1"/>
    <col min="1033" max="1033" width="12.6640625" style="16" customWidth="1"/>
    <col min="1034" max="1034" width="9.5" style="16" customWidth="1"/>
    <col min="1035" max="1280" width="12" style="16"/>
    <col min="1281" max="1281" width="12.5" style="16" customWidth="1"/>
    <col min="1282" max="1282" width="10.33203125" style="16" customWidth="1"/>
    <col min="1283" max="1284" width="9.33203125" style="16" customWidth="1"/>
    <col min="1285" max="1285" width="4.6640625" style="16" customWidth="1"/>
    <col min="1286" max="1286" width="15.6640625" style="16" customWidth="1"/>
    <col min="1287" max="1287" width="10.83203125" style="16" customWidth="1"/>
    <col min="1288" max="1288" width="15" style="16" customWidth="1"/>
    <col min="1289" max="1289" width="12.6640625" style="16" customWidth="1"/>
    <col min="1290" max="1290" width="9.5" style="16" customWidth="1"/>
    <col min="1291" max="1536" width="12" style="16"/>
    <col min="1537" max="1537" width="12.5" style="16" customWidth="1"/>
    <col min="1538" max="1538" width="10.33203125" style="16" customWidth="1"/>
    <col min="1539" max="1540" width="9.33203125" style="16" customWidth="1"/>
    <col min="1541" max="1541" width="4.6640625" style="16" customWidth="1"/>
    <col min="1542" max="1542" width="15.6640625" style="16" customWidth="1"/>
    <col min="1543" max="1543" width="10.83203125" style="16" customWidth="1"/>
    <col min="1544" max="1544" width="15" style="16" customWidth="1"/>
    <col min="1545" max="1545" width="12.6640625" style="16" customWidth="1"/>
    <col min="1546" max="1546" width="9.5" style="16" customWidth="1"/>
    <col min="1547" max="1792" width="12" style="16"/>
    <col min="1793" max="1793" width="12.5" style="16" customWidth="1"/>
    <col min="1794" max="1794" width="10.33203125" style="16" customWidth="1"/>
    <col min="1795" max="1796" width="9.33203125" style="16" customWidth="1"/>
    <col min="1797" max="1797" width="4.6640625" style="16" customWidth="1"/>
    <col min="1798" max="1798" width="15.6640625" style="16" customWidth="1"/>
    <col min="1799" max="1799" width="10.83203125" style="16" customWidth="1"/>
    <col min="1800" max="1800" width="15" style="16" customWidth="1"/>
    <col min="1801" max="1801" width="12.6640625" style="16" customWidth="1"/>
    <col min="1802" max="1802" width="9.5" style="16" customWidth="1"/>
    <col min="1803" max="2048" width="12" style="16"/>
    <col min="2049" max="2049" width="12.5" style="16" customWidth="1"/>
    <col min="2050" max="2050" width="10.33203125" style="16" customWidth="1"/>
    <col min="2051" max="2052" width="9.33203125" style="16" customWidth="1"/>
    <col min="2053" max="2053" width="4.6640625" style="16" customWidth="1"/>
    <col min="2054" max="2054" width="15.6640625" style="16" customWidth="1"/>
    <col min="2055" max="2055" width="10.83203125" style="16" customWidth="1"/>
    <col min="2056" max="2056" width="15" style="16" customWidth="1"/>
    <col min="2057" max="2057" width="12.6640625" style="16" customWidth="1"/>
    <col min="2058" max="2058" width="9.5" style="16" customWidth="1"/>
    <col min="2059" max="2304" width="12" style="16"/>
    <col min="2305" max="2305" width="12.5" style="16" customWidth="1"/>
    <col min="2306" max="2306" width="10.33203125" style="16" customWidth="1"/>
    <col min="2307" max="2308" width="9.33203125" style="16" customWidth="1"/>
    <col min="2309" max="2309" width="4.6640625" style="16" customWidth="1"/>
    <col min="2310" max="2310" width="15.6640625" style="16" customWidth="1"/>
    <col min="2311" max="2311" width="10.83203125" style="16" customWidth="1"/>
    <col min="2312" max="2312" width="15" style="16" customWidth="1"/>
    <col min="2313" max="2313" width="12.6640625" style="16" customWidth="1"/>
    <col min="2314" max="2314" width="9.5" style="16" customWidth="1"/>
    <col min="2315" max="2560" width="12" style="16"/>
    <col min="2561" max="2561" width="12.5" style="16" customWidth="1"/>
    <col min="2562" max="2562" width="10.33203125" style="16" customWidth="1"/>
    <col min="2563" max="2564" width="9.33203125" style="16" customWidth="1"/>
    <col min="2565" max="2565" width="4.6640625" style="16" customWidth="1"/>
    <col min="2566" max="2566" width="15.6640625" style="16" customWidth="1"/>
    <col min="2567" max="2567" width="10.83203125" style="16" customWidth="1"/>
    <col min="2568" max="2568" width="15" style="16" customWidth="1"/>
    <col min="2569" max="2569" width="12.6640625" style="16" customWidth="1"/>
    <col min="2570" max="2570" width="9.5" style="16" customWidth="1"/>
    <col min="2571" max="2816" width="12" style="16"/>
    <col min="2817" max="2817" width="12.5" style="16" customWidth="1"/>
    <col min="2818" max="2818" width="10.33203125" style="16" customWidth="1"/>
    <col min="2819" max="2820" width="9.33203125" style="16" customWidth="1"/>
    <col min="2821" max="2821" width="4.6640625" style="16" customWidth="1"/>
    <col min="2822" max="2822" width="15.6640625" style="16" customWidth="1"/>
    <col min="2823" max="2823" width="10.83203125" style="16" customWidth="1"/>
    <col min="2824" max="2824" width="15" style="16" customWidth="1"/>
    <col min="2825" max="2825" width="12.6640625" style="16" customWidth="1"/>
    <col min="2826" max="2826" width="9.5" style="16" customWidth="1"/>
    <col min="2827" max="3072" width="12" style="16"/>
    <col min="3073" max="3073" width="12.5" style="16" customWidth="1"/>
    <col min="3074" max="3074" width="10.33203125" style="16" customWidth="1"/>
    <col min="3075" max="3076" width="9.33203125" style="16" customWidth="1"/>
    <col min="3077" max="3077" width="4.6640625" style="16" customWidth="1"/>
    <col min="3078" max="3078" width="15.6640625" style="16" customWidth="1"/>
    <col min="3079" max="3079" width="10.83203125" style="16" customWidth="1"/>
    <col min="3080" max="3080" width="15" style="16" customWidth="1"/>
    <col min="3081" max="3081" width="12.6640625" style="16" customWidth="1"/>
    <col min="3082" max="3082" width="9.5" style="16" customWidth="1"/>
    <col min="3083" max="3328" width="12" style="16"/>
    <col min="3329" max="3329" width="12.5" style="16" customWidth="1"/>
    <col min="3330" max="3330" width="10.33203125" style="16" customWidth="1"/>
    <col min="3331" max="3332" width="9.33203125" style="16" customWidth="1"/>
    <col min="3333" max="3333" width="4.6640625" style="16" customWidth="1"/>
    <col min="3334" max="3334" width="15.6640625" style="16" customWidth="1"/>
    <col min="3335" max="3335" width="10.83203125" style="16" customWidth="1"/>
    <col min="3336" max="3336" width="15" style="16" customWidth="1"/>
    <col min="3337" max="3337" width="12.6640625" style="16" customWidth="1"/>
    <col min="3338" max="3338" width="9.5" style="16" customWidth="1"/>
    <col min="3339" max="3584" width="12" style="16"/>
    <col min="3585" max="3585" width="12.5" style="16" customWidth="1"/>
    <col min="3586" max="3586" width="10.33203125" style="16" customWidth="1"/>
    <col min="3587" max="3588" width="9.33203125" style="16" customWidth="1"/>
    <col min="3589" max="3589" width="4.6640625" style="16" customWidth="1"/>
    <col min="3590" max="3590" width="15.6640625" style="16" customWidth="1"/>
    <col min="3591" max="3591" width="10.83203125" style="16" customWidth="1"/>
    <col min="3592" max="3592" width="15" style="16" customWidth="1"/>
    <col min="3593" max="3593" width="12.6640625" style="16" customWidth="1"/>
    <col min="3594" max="3594" width="9.5" style="16" customWidth="1"/>
    <col min="3595" max="3840" width="12" style="16"/>
    <col min="3841" max="3841" width="12.5" style="16" customWidth="1"/>
    <col min="3842" max="3842" width="10.33203125" style="16" customWidth="1"/>
    <col min="3843" max="3844" width="9.33203125" style="16" customWidth="1"/>
    <col min="3845" max="3845" width="4.6640625" style="16" customWidth="1"/>
    <col min="3846" max="3846" width="15.6640625" style="16" customWidth="1"/>
    <col min="3847" max="3847" width="10.83203125" style="16" customWidth="1"/>
    <col min="3848" max="3848" width="15" style="16" customWidth="1"/>
    <col min="3849" max="3849" width="12.6640625" style="16" customWidth="1"/>
    <col min="3850" max="3850" width="9.5" style="16" customWidth="1"/>
    <col min="3851" max="4096" width="12" style="16"/>
    <col min="4097" max="4097" width="12.5" style="16" customWidth="1"/>
    <col min="4098" max="4098" width="10.33203125" style="16" customWidth="1"/>
    <col min="4099" max="4100" width="9.33203125" style="16" customWidth="1"/>
    <col min="4101" max="4101" width="4.6640625" style="16" customWidth="1"/>
    <col min="4102" max="4102" width="15.6640625" style="16" customWidth="1"/>
    <col min="4103" max="4103" width="10.83203125" style="16" customWidth="1"/>
    <col min="4104" max="4104" width="15" style="16" customWidth="1"/>
    <col min="4105" max="4105" width="12.6640625" style="16" customWidth="1"/>
    <col min="4106" max="4106" width="9.5" style="16" customWidth="1"/>
    <col min="4107" max="4352" width="12" style="16"/>
    <col min="4353" max="4353" width="12.5" style="16" customWidth="1"/>
    <col min="4354" max="4354" width="10.33203125" style="16" customWidth="1"/>
    <col min="4355" max="4356" width="9.33203125" style="16" customWidth="1"/>
    <col min="4357" max="4357" width="4.6640625" style="16" customWidth="1"/>
    <col min="4358" max="4358" width="15.6640625" style="16" customWidth="1"/>
    <col min="4359" max="4359" width="10.83203125" style="16" customWidth="1"/>
    <col min="4360" max="4360" width="15" style="16" customWidth="1"/>
    <col min="4361" max="4361" width="12.6640625" style="16" customWidth="1"/>
    <col min="4362" max="4362" width="9.5" style="16" customWidth="1"/>
    <col min="4363" max="4608" width="12" style="16"/>
    <col min="4609" max="4609" width="12.5" style="16" customWidth="1"/>
    <col min="4610" max="4610" width="10.33203125" style="16" customWidth="1"/>
    <col min="4611" max="4612" width="9.33203125" style="16" customWidth="1"/>
    <col min="4613" max="4613" width="4.6640625" style="16" customWidth="1"/>
    <col min="4614" max="4614" width="15.6640625" style="16" customWidth="1"/>
    <col min="4615" max="4615" width="10.83203125" style="16" customWidth="1"/>
    <col min="4616" max="4616" width="15" style="16" customWidth="1"/>
    <col min="4617" max="4617" width="12.6640625" style="16" customWidth="1"/>
    <col min="4618" max="4618" width="9.5" style="16" customWidth="1"/>
    <col min="4619" max="4864" width="12" style="16"/>
    <col min="4865" max="4865" width="12.5" style="16" customWidth="1"/>
    <col min="4866" max="4866" width="10.33203125" style="16" customWidth="1"/>
    <col min="4867" max="4868" width="9.33203125" style="16" customWidth="1"/>
    <col min="4869" max="4869" width="4.6640625" style="16" customWidth="1"/>
    <col min="4870" max="4870" width="15.6640625" style="16" customWidth="1"/>
    <col min="4871" max="4871" width="10.83203125" style="16" customWidth="1"/>
    <col min="4872" max="4872" width="15" style="16" customWidth="1"/>
    <col min="4873" max="4873" width="12.6640625" style="16" customWidth="1"/>
    <col min="4874" max="4874" width="9.5" style="16" customWidth="1"/>
    <col min="4875" max="5120" width="12" style="16"/>
    <col min="5121" max="5121" width="12.5" style="16" customWidth="1"/>
    <col min="5122" max="5122" width="10.33203125" style="16" customWidth="1"/>
    <col min="5123" max="5124" width="9.33203125" style="16" customWidth="1"/>
    <col min="5125" max="5125" width="4.6640625" style="16" customWidth="1"/>
    <col min="5126" max="5126" width="15.6640625" style="16" customWidth="1"/>
    <col min="5127" max="5127" width="10.83203125" style="16" customWidth="1"/>
    <col min="5128" max="5128" width="15" style="16" customWidth="1"/>
    <col min="5129" max="5129" width="12.6640625" style="16" customWidth="1"/>
    <col min="5130" max="5130" width="9.5" style="16" customWidth="1"/>
    <col min="5131" max="5376" width="12" style="16"/>
    <col min="5377" max="5377" width="12.5" style="16" customWidth="1"/>
    <col min="5378" max="5378" width="10.33203125" style="16" customWidth="1"/>
    <col min="5379" max="5380" width="9.33203125" style="16" customWidth="1"/>
    <col min="5381" max="5381" width="4.6640625" style="16" customWidth="1"/>
    <col min="5382" max="5382" width="15.6640625" style="16" customWidth="1"/>
    <col min="5383" max="5383" width="10.83203125" style="16" customWidth="1"/>
    <col min="5384" max="5384" width="15" style="16" customWidth="1"/>
    <col min="5385" max="5385" width="12.6640625" style="16" customWidth="1"/>
    <col min="5386" max="5386" width="9.5" style="16" customWidth="1"/>
    <col min="5387" max="5632" width="12" style="16"/>
    <col min="5633" max="5633" width="12.5" style="16" customWidth="1"/>
    <col min="5634" max="5634" width="10.33203125" style="16" customWidth="1"/>
    <col min="5635" max="5636" width="9.33203125" style="16" customWidth="1"/>
    <col min="5637" max="5637" width="4.6640625" style="16" customWidth="1"/>
    <col min="5638" max="5638" width="15.6640625" style="16" customWidth="1"/>
    <col min="5639" max="5639" width="10.83203125" style="16" customWidth="1"/>
    <col min="5640" max="5640" width="15" style="16" customWidth="1"/>
    <col min="5641" max="5641" width="12.6640625" style="16" customWidth="1"/>
    <col min="5642" max="5642" width="9.5" style="16" customWidth="1"/>
    <col min="5643" max="5888" width="12" style="16"/>
    <col min="5889" max="5889" width="12.5" style="16" customWidth="1"/>
    <col min="5890" max="5890" width="10.33203125" style="16" customWidth="1"/>
    <col min="5891" max="5892" width="9.33203125" style="16" customWidth="1"/>
    <col min="5893" max="5893" width="4.6640625" style="16" customWidth="1"/>
    <col min="5894" max="5894" width="15.6640625" style="16" customWidth="1"/>
    <col min="5895" max="5895" width="10.83203125" style="16" customWidth="1"/>
    <col min="5896" max="5896" width="15" style="16" customWidth="1"/>
    <col min="5897" max="5897" width="12.6640625" style="16" customWidth="1"/>
    <col min="5898" max="5898" width="9.5" style="16" customWidth="1"/>
    <col min="5899" max="6144" width="12" style="16"/>
    <col min="6145" max="6145" width="12.5" style="16" customWidth="1"/>
    <col min="6146" max="6146" width="10.33203125" style="16" customWidth="1"/>
    <col min="6147" max="6148" width="9.33203125" style="16" customWidth="1"/>
    <col min="6149" max="6149" width="4.6640625" style="16" customWidth="1"/>
    <col min="6150" max="6150" width="15.6640625" style="16" customWidth="1"/>
    <col min="6151" max="6151" width="10.83203125" style="16" customWidth="1"/>
    <col min="6152" max="6152" width="15" style="16" customWidth="1"/>
    <col min="6153" max="6153" width="12.6640625" style="16" customWidth="1"/>
    <col min="6154" max="6154" width="9.5" style="16" customWidth="1"/>
    <col min="6155" max="6400" width="12" style="16"/>
    <col min="6401" max="6401" width="12.5" style="16" customWidth="1"/>
    <col min="6402" max="6402" width="10.33203125" style="16" customWidth="1"/>
    <col min="6403" max="6404" width="9.33203125" style="16" customWidth="1"/>
    <col min="6405" max="6405" width="4.6640625" style="16" customWidth="1"/>
    <col min="6406" max="6406" width="15.6640625" style="16" customWidth="1"/>
    <col min="6407" max="6407" width="10.83203125" style="16" customWidth="1"/>
    <col min="6408" max="6408" width="15" style="16" customWidth="1"/>
    <col min="6409" max="6409" width="12.6640625" style="16" customWidth="1"/>
    <col min="6410" max="6410" width="9.5" style="16" customWidth="1"/>
    <col min="6411" max="6656" width="12" style="16"/>
    <col min="6657" max="6657" width="12.5" style="16" customWidth="1"/>
    <col min="6658" max="6658" width="10.33203125" style="16" customWidth="1"/>
    <col min="6659" max="6660" width="9.33203125" style="16" customWidth="1"/>
    <col min="6661" max="6661" width="4.6640625" style="16" customWidth="1"/>
    <col min="6662" max="6662" width="15.6640625" style="16" customWidth="1"/>
    <col min="6663" max="6663" width="10.83203125" style="16" customWidth="1"/>
    <col min="6664" max="6664" width="15" style="16" customWidth="1"/>
    <col min="6665" max="6665" width="12.6640625" style="16" customWidth="1"/>
    <col min="6666" max="6666" width="9.5" style="16" customWidth="1"/>
    <col min="6667" max="6912" width="12" style="16"/>
    <col min="6913" max="6913" width="12.5" style="16" customWidth="1"/>
    <col min="6914" max="6914" width="10.33203125" style="16" customWidth="1"/>
    <col min="6915" max="6916" width="9.33203125" style="16" customWidth="1"/>
    <col min="6917" max="6917" width="4.6640625" style="16" customWidth="1"/>
    <col min="6918" max="6918" width="15.6640625" style="16" customWidth="1"/>
    <col min="6919" max="6919" width="10.83203125" style="16" customWidth="1"/>
    <col min="6920" max="6920" width="15" style="16" customWidth="1"/>
    <col min="6921" max="6921" width="12.6640625" style="16" customWidth="1"/>
    <col min="6922" max="6922" width="9.5" style="16" customWidth="1"/>
    <col min="6923" max="7168" width="12" style="16"/>
    <col min="7169" max="7169" width="12.5" style="16" customWidth="1"/>
    <col min="7170" max="7170" width="10.33203125" style="16" customWidth="1"/>
    <col min="7171" max="7172" width="9.33203125" style="16" customWidth="1"/>
    <col min="7173" max="7173" width="4.6640625" style="16" customWidth="1"/>
    <col min="7174" max="7174" width="15.6640625" style="16" customWidth="1"/>
    <col min="7175" max="7175" width="10.83203125" style="16" customWidth="1"/>
    <col min="7176" max="7176" width="15" style="16" customWidth="1"/>
    <col min="7177" max="7177" width="12.6640625" style="16" customWidth="1"/>
    <col min="7178" max="7178" width="9.5" style="16" customWidth="1"/>
    <col min="7179" max="7424" width="12" style="16"/>
    <col min="7425" max="7425" width="12.5" style="16" customWidth="1"/>
    <col min="7426" max="7426" width="10.33203125" style="16" customWidth="1"/>
    <col min="7427" max="7428" width="9.33203125" style="16" customWidth="1"/>
    <col min="7429" max="7429" width="4.6640625" style="16" customWidth="1"/>
    <col min="7430" max="7430" width="15.6640625" style="16" customWidth="1"/>
    <col min="7431" max="7431" width="10.83203125" style="16" customWidth="1"/>
    <col min="7432" max="7432" width="15" style="16" customWidth="1"/>
    <col min="7433" max="7433" width="12.6640625" style="16" customWidth="1"/>
    <col min="7434" max="7434" width="9.5" style="16" customWidth="1"/>
    <col min="7435" max="7680" width="12" style="16"/>
    <col min="7681" max="7681" width="12.5" style="16" customWidth="1"/>
    <col min="7682" max="7682" width="10.33203125" style="16" customWidth="1"/>
    <col min="7683" max="7684" width="9.33203125" style="16" customWidth="1"/>
    <col min="7685" max="7685" width="4.6640625" style="16" customWidth="1"/>
    <col min="7686" max="7686" width="15.6640625" style="16" customWidth="1"/>
    <col min="7687" max="7687" width="10.83203125" style="16" customWidth="1"/>
    <col min="7688" max="7688" width="15" style="16" customWidth="1"/>
    <col min="7689" max="7689" width="12.6640625" style="16" customWidth="1"/>
    <col min="7690" max="7690" width="9.5" style="16" customWidth="1"/>
    <col min="7691" max="7936" width="12" style="16"/>
    <col min="7937" max="7937" width="12.5" style="16" customWidth="1"/>
    <col min="7938" max="7938" width="10.33203125" style="16" customWidth="1"/>
    <col min="7939" max="7940" width="9.33203125" style="16" customWidth="1"/>
    <col min="7941" max="7941" width="4.6640625" style="16" customWidth="1"/>
    <col min="7942" max="7942" width="15.6640625" style="16" customWidth="1"/>
    <col min="7943" max="7943" width="10.83203125" style="16" customWidth="1"/>
    <col min="7944" max="7944" width="15" style="16" customWidth="1"/>
    <col min="7945" max="7945" width="12.6640625" style="16" customWidth="1"/>
    <col min="7946" max="7946" width="9.5" style="16" customWidth="1"/>
    <col min="7947" max="8192" width="12" style="16"/>
    <col min="8193" max="8193" width="12.5" style="16" customWidth="1"/>
    <col min="8194" max="8194" width="10.33203125" style="16" customWidth="1"/>
    <col min="8195" max="8196" width="9.33203125" style="16" customWidth="1"/>
    <col min="8197" max="8197" width="4.6640625" style="16" customWidth="1"/>
    <col min="8198" max="8198" width="15.6640625" style="16" customWidth="1"/>
    <col min="8199" max="8199" width="10.83203125" style="16" customWidth="1"/>
    <col min="8200" max="8200" width="15" style="16" customWidth="1"/>
    <col min="8201" max="8201" width="12.6640625" style="16" customWidth="1"/>
    <col min="8202" max="8202" width="9.5" style="16" customWidth="1"/>
    <col min="8203" max="8448" width="12" style="16"/>
    <col min="8449" max="8449" width="12.5" style="16" customWidth="1"/>
    <col min="8450" max="8450" width="10.33203125" style="16" customWidth="1"/>
    <col min="8451" max="8452" width="9.33203125" style="16" customWidth="1"/>
    <col min="8453" max="8453" width="4.6640625" style="16" customWidth="1"/>
    <col min="8454" max="8454" width="15.6640625" style="16" customWidth="1"/>
    <col min="8455" max="8455" width="10.83203125" style="16" customWidth="1"/>
    <col min="8456" max="8456" width="15" style="16" customWidth="1"/>
    <col min="8457" max="8457" width="12.6640625" style="16" customWidth="1"/>
    <col min="8458" max="8458" width="9.5" style="16" customWidth="1"/>
    <col min="8459" max="8704" width="12" style="16"/>
    <col min="8705" max="8705" width="12.5" style="16" customWidth="1"/>
    <col min="8706" max="8706" width="10.33203125" style="16" customWidth="1"/>
    <col min="8707" max="8708" width="9.33203125" style="16" customWidth="1"/>
    <col min="8709" max="8709" width="4.6640625" style="16" customWidth="1"/>
    <col min="8710" max="8710" width="15.6640625" style="16" customWidth="1"/>
    <col min="8711" max="8711" width="10.83203125" style="16" customWidth="1"/>
    <col min="8712" max="8712" width="15" style="16" customWidth="1"/>
    <col min="8713" max="8713" width="12.6640625" style="16" customWidth="1"/>
    <col min="8714" max="8714" width="9.5" style="16" customWidth="1"/>
    <col min="8715" max="8960" width="12" style="16"/>
    <col min="8961" max="8961" width="12.5" style="16" customWidth="1"/>
    <col min="8962" max="8962" width="10.33203125" style="16" customWidth="1"/>
    <col min="8963" max="8964" width="9.33203125" style="16" customWidth="1"/>
    <col min="8965" max="8965" width="4.6640625" style="16" customWidth="1"/>
    <col min="8966" max="8966" width="15.6640625" style="16" customWidth="1"/>
    <col min="8967" max="8967" width="10.83203125" style="16" customWidth="1"/>
    <col min="8968" max="8968" width="15" style="16" customWidth="1"/>
    <col min="8969" max="8969" width="12.6640625" style="16" customWidth="1"/>
    <col min="8970" max="8970" width="9.5" style="16" customWidth="1"/>
    <col min="8971" max="9216" width="12" style="16"/>
    <col min="9217" max="9217" width="12.5" style="16" customWidth="1"/>
    <col min="9218" max="9218" width="10.33203125" style="16" customWidth="1"/>
    <col min="9219" max="9220" width="9.33203125" style="16" customWidth="1"/>
    <col min="9221" max="9221" width="4.6640625" style="16" customWidth="1"/>
    <col min="9222" max="9222" width="15.6640625" style="16" customWidth="1"/>
    <col min="9223" max="9223" width="10.83203125" style="16" customWidth="1"/>
    <col min="9224" max="9224" width="15" style="16" customWidth="1"/>
    <col min="9225" max="9225" width="12.6640625" style="16" customWidth="1"/>
    <col min="9226" max="9226" width="9.5" style="16" customWidth="1"/>
    <col min="9227" max="9472" width="12" style="16"/>
    <col min="9473" max="9473" width="12.5" style="16" customWidth="1"/>
    <col min="9474" max="9474" width="10.33203125" style="16" customWidth="1"/>
    <col min="9475" max="9476" width="9.33203125" style="16" customWidth="1"/>
    <col min="9477" max="9477" width="4.6640625" style="16" customWidth="1"/>
    <col min="9478" max="9478" width="15.6640625" style="16" customWidth="1"/>
    <col min="9479" max="9479" width="10.83203125" style="16" customWidth="1"/>
    <col min="9480" max="9480" width="15" style="16" customWidth="1"/>
    <col min="9481" max="9481" width="12.6640625" style="16" customWidth="1"/>
    <col min="9482" max="9482" width="9.5" style="16" customWidth="1"/>
    <col min="9483" max="9728" width="12" style="16"/>
    <col min="9729" max="9729" width="12.5" style="16" customWidth="1"/>
    <col min="9730" max="9730" width="10.33203125" style="16" customWidth="1"/>
    <col min="9731" max="9732" width="9.33203125" style="16" customWidth="1"/>
    <col min="9733" max="9733" width="4.6640625" style="16" customWidth="1"/>
    <col min="9734" max="9734" width="15.6640625" style="16" customWidth="1"/>
    <col min="9735" max="9735" width="10.83203125" style="16" customWidth="1"/>
    <col min="9736" max="9736" width="15" style="16" customWidth="1"/>
    <col min="9737" max="9737" width="12.6640625" style="16" customWidth="1"/>
    <col min="9738" max="9738" width="9.5" style="16" customWidth="1"/>
    <col min="9739" max="9984" width="12" style="16"/>
    <col min="9985" max="9985" width="12.5" style="16" customWidth="1"/>
    <col min="9986" max="9986" width="10.33203125" style="16" customWidth="1"/>
    <col min="9987" max="9988" width="9.33203125" style="16" customWidth="1"/>
    <col min="9989" max="9989" width="4.6640625" style="16" customWidth="1"/>
    <col min="9990" max="9990" width="15.6640625" style="16" customWidth="1"/>
    <col min="9991" max="9991" width="10.83203125" style="16" customWidth="1"/>
    <col min="9992" max="9992" width="15" style="16" customWidth="1"/>
    <col min="9993" max="9993" width="12.6640625" style="16" customWidth="1"/>
    <col min="9994" max="9994" width="9.5" style="16" customWidth="1"/>
    <col min="9995" max="10240" width="12" style="16"/>
    <col min="10241" max="10241" width="12.5" style="16" customWidth="1"/>
    <col min="10242" max="10242" width="10.33203125" style="16" customWidth="1"/>
    <col min="10243" max="10244" width="9.33203125" style="16" customWidth="1"/>
    <col min="10245" max="10245" width="4.6640625" style="16" customWidth="1"/>
    <col min="10246" max="10246" width="15.6640625" style="16" customWidth="1"/>
    <col min="10247" max="10247" width="10.83203125" style="16" customWidth="1"/>
    <col min="10248" max="10248" width="15" style="16" customWidth="1"/>
    <col min="10249" max="10249" width="12.6640625" style="16" customWidth="1"/>
    <col min="10250" max="10250" width="9.5" style="16" customWidth="1"/>
    <col min="10251" max="10496" width="12" style="16"/>
    <col min="10497" max="10497" width="12.5" style="16" customWidth="1"/>
    <col min="10498" max="10498" width="10.33203125" style="16" customWidth="1"/>
    <col min="10499" max="10500" width="9.33203125" style="16" customWidth="1"/>
    <col min="10501" max="10501" width="4.6640625" style="16" customWidth="1"/>
    <col min="10502" max="10502" width="15.6640625" style="16" customWidth="1"/>
    <col min="10503" max="10503" width="10.83203125" style="16" customWidth="1"/>
    <col min="10504" max="10504" width="15" style="16" customWidth="1"/>
    <col min="10505" max="10505" width="12.6640625" style="16" customWidth="1"/>
    <col min="10506" max="10506" width="9.5" style="16" customWidth="1"/>
    <col min="10507" max="10752" width="12" style="16"/>
    <col min="10753" max="10753" width="12.5" style="16" customWidth="1"/>
    <col min="10754" max="10754" width="10.33203125" style="16" customWidth="1"/>
    <col min="10755" max="10756" width="9.33203125" style="16" customWidth="1"/>
    <col min="10757" max="10757" width="4.6640625" style="16" customWidth="1"/>
    <col min="10758" max="10758" width="15.6640625" style="16" customWidth="1"/>
    <col min="10759" max="10759" width="10.83203125" style="16" customWidth="1"/>
    <col min="10760" max="10760" width="15" style="16" customWidth="1"/>
    <col min="10761" max="10761" width="12.6640625" style="16" customWidth="1"/>
    <col min="10762" max="10762" width="9.5" style="16" customWidth="1"/>
    <col min="10763" max="11008" width="12" style="16"/>
    <col min="11009" max="11009" width="12.5" style="16" customWidth="1"/>
    <col min="11010" max="11010" width="10.33203125" style="16" customWidth="1"/>
    <col min="11011" max="11012" width="9.33203125" style="16" customWidth="1"/>
    <col min="11013" max="11013" width="4.6640625" style="16" customWidth="1"/>
    <col min="11014" max="11014" width="15.6640625" style="16" customWidth="1"/>
    <col min="11015" max="11015" width="10.83203125" style="16" customWidth="1"/>
    <col min="11016" max="11016" width="15" style="16" customWidth="1"/>
    <col min="11017" max="11017" width="12.6640625" style="16" customWidth="1"/>
    <col min="11018" max="11018" width="9.5" style="16" customWidth="1"/>
    <col min="11019" max="11264" width="12" style="16"/>
    <col min="11265" max="11265" width="12.5" style="16" customWidth="1"/>
    <col min="11266" max="11266" width="10.33203125" style="16" customWidth="1"/>
    <col min="11267" max="11268" width="9.33203125" style="16" customWidth="1"/>
    <col min="11269" max="11269" width="4.6640625" style="16" customWidth="1"/>
    <col min="11270" max="11270" width="15.6640625" style="16" customWidth="1"/>
    <col min="11271" max="11271" width="10.83203125" style="16" customWidth="1"/>
    <col min="11272" max="11272" width="15" style="16" customWidth="1"/>
    <col min="11273" max="11273" width="12.6640625" style="16" customWidth="1"/>
    <col min="11274" max="11274" width="9.5" style="16" customWidth="1"/>
    <col min="11275" max="11520" width="12" style="16"/>
    <col min="11521" max="11521" width="12.5" style="16" customWidth="1"/>
    <col min="11522" max="11522" width="10.33203125" style="16" customWidth="1"/>
    <col min="11523" max="11524" width="9.33203125" style="16" customWidth="1"/>
    <col min="11525" max="11525" width="4.6640625" style="16" customWidth="1"/>
    <col min="11526" max="11526" width="15.6640625" style="16" customWidth="1"/>
    <col min="11527" max="11527" width="10.83203125" style="16" customWidth="1"/>
    <col min="11528" max="11528" width="15" style="16" customWidth="1"/>
    <col min="11529" max="11529" width="12.6640625" style="16" customWidth="1"/>
    <col min="11530" max="11530" width="9.5" style="16" customWidth="1"/>
    <col min="11531" max="11776" width="12" style="16"/>
    <col min="11777" max="11777" width="12.5" style="16" customWidth="1"/>
    <col min="11778" max="11778" width="10.33203125" style="16" customWidth="1"/>
    <col min="11779" max="11780" width="9.33203125" style="16" customWidth="1"/>
    <col min="11781" max="11781" width="4.6640625" style="16" customWidth="1"/>
    <col min="11782" max="11782" width="15.6640625" style="16" customWidth="1"/>
    <col min="11783" max="11783" width="10.83203125" style="16" customWidth="1"/>
    <col min="11784" max="11784" width="15" style="16" customWidth="1"/>
    <col min="11785" max="11785" width="12.6640625" style="16" customWidth="1"/>
    <col min="11786" max="11786" width="9.5" style="16" customWidth="1"/>
    <col min="11787" max="12032" width="12" style="16"/>
    <col min="12033" max="12033" width="12.5" style="16" customWidth="1"/>
    <col min="12034" max="12034" width="10.33203125" style="16" customWidth="1"/>
    <col min="12035" max="12036" width="9.33203125" style="16" customWidth="1"/>
    <col min="12037" max="12037" width="4.6640625" style="16" customWidth="1"/>
    <col min="12038" max="12038" width="15.6640625" style="16" customWidth="1"/>
    <col min="12039" max="12039" width="10.83203125" style="16" customWidth="1"/>
    <col min="12040" max="12040" width="15" style="16" customWidth="1"/>
    <col min="12041" max="12041" width="12.6640625" style="16" customWidth="1"/>
    <col min="12042" max="12042" width="9.5" style="16" customWidth="1"/>
    <col min="12043" max="12288" width="12" style="16"/>
    <col min="12289" max="12289" width="12.5" style="16" customWidth="1"/>
    <col min="12290" max="12290" width="10.33203125" style="16" customWidth="1"/>
    <col min="12291" max="12292" width="9.33203125" style="16" customWidth="1"/>
    <col min="12293" max="12293" width="4.6640625" style="16" customWidth="1"/>
    <col min="12294" max="12294" width="15.6640625" style="16" customWidth="1"/>
    <col min="12295" max="12295" width="10.83203125" style="16" customWidth="1"/>
    <col min="12296" max="12296" width="15" style="16" customWidth="1"/>
    <col min="12297" max="12297" width="12.6640625" style="16" customWidth="1"/>
    <col min="12298" max="12298" width="9.5" style="16" customWidth="1"/>
    <col min="12299" max="12544" width="12" style="16"/>
    <col min="12545" max="12545" width="12.5" style="16" customWidth="1"/>
    <col min="12546" max="12546" width="10.33203125" style="16" customWidth="1"/>
    <col min="12547" max="12548" width="9.33203125" style="16" customWidth="1"/>
    <col min="12549" max="12549" width="4.6640625" style="16" customWidth="1"/>
    <col min="12550" max="12550" width="15.6640625" style="16" customWidth="1"/>
    <col min="12551" max="12551" width="10.83203125" style="16" customWidth="1"/>
    <col min="12552" max="12552" width="15" style="16" customWidth="1"/>
    <col min="12553" max="12553" width="12.6640625" style="16" customWidth="1"/>
    <col min="12554" max="12554" width="9.5" style="16" customWidth="1"/>
    <col min="12555" max="12800" width="12" style="16"/>
    <col min="12801" max="12801" width="12.5" style="16" customWidth="1"/>
    <col min="12802" max="12802" width="10.33203125" style="16" customWidth="1"/>
    <col min="12803" max="12804" width="9.33203125" style="16" customWidth="1"/>
    <col min="12805" max="12805" width="4.6640625" style="16" customWidth="1"/>
    <col min="12806" max="12806" width="15.6640625" style="16" customWidth="1"/>
    <col min="12807" max="12807" width="10.83203125" style="16" customWidth="1"/>
    <col min="12808" max="12808" width="15" style="16" customWidth="1"/>
    <col min="12809" max="12809" width="12.6640625" style="16" customWidth="1"/>
    <col min="12810" max="12810" width="9.5" style="16" customWidth="1"/>
    <col min="12811" max="13056" width="12" style="16"/>
    <col min="13057" max="13057" width="12.5" style="16" customWidth="1"/>
    <col min="13058" max="13058" width="10.33203125" style="16" customWidth="1"/>
    <col min="13059" max="13060" width="9.33203125" style="16" customWidth="1"/>
    <col min="13061" max="13061" width="4.6640625" style="16" customWidth="1"/>
    <col min="13062" max="13062" width="15.6640625" style="16" customWidth="1"/>
    <col min="13063" max="13063" width="10.83203125" style="16" customWidth="1"/>
    <col min="13064" max="13064" width="15" style="16" customWidth="1"/>
    <col min="13065" max="13065" width="12.6640625" style="16" customWidth="1"/>
    <col min="13066" max="13066" width="9.5" style="16" customWidth="1"/>
    <col min="13067" max="13312" width="12" style="16"/>
    <col min="13313" max="13313" width="12.5" style="16" customWidth="1"/>
    <col min="13314" max="13314" width="10.33203125" style="16" customWidth="1"/>
    <col min="13315" max="13316" width="9.33203125" style="16" customWidth="1"/>
    <col min="13317" max="13317" width="4.6640625" style="16" customWidth="1"/>
    <col min="13318" max="13318" width="15.6640625" style="16" customWidth="1"/>
    <col min="13319" max="13319" width="10.83203125" style="16" customWidth="1"/>
    <col min="13320" max="13320" width="15" style="16" customWidth="1"/>
    <col min="13321" max="13321" width="12.6640625" style="16" customWidth="1"/>
    <col min="13322" max="13322" width="9.5" style="16" customWidth="1"/>
    <col min="13323" max="13568" width="12" style="16"/>
    <col min="13569" max="13569" width="12.5" style="16" customWidth="1"/>
    <col min="13570" max="13570" width="10.33203125" style="16" customWidth="1"/>
    <col min="13571" max="13572" width="9.33203125" style="16" customWidth="1"/>
    <col min="13573" max="13573" width="4.6640625" style="16" customWidth="1"/>
    <col min="13574" max="13574" width="15.6640625" style="16" customWidth="1"/>
    <col min="13575" max="13575" width="10.83203125" style="16" customWidth="1"/>
    <col min="13576" max="13576" width="15" style="16" customWidth="1"/>
    <col min="13577" max="13577" width="12.6640625" style="16" customWidth="1"/>
    <col min="13578" max="13578" width="9.5" style="16" customWidth="1"/>
    <col min="13579" max="13824" width="12" style="16"/>
    <col min="13825" max="13825" width="12.5" style="16" customWidth="1"/>
    <col min="13826" max="13826" width="10.33203125" style="16" customWidth="1"/>
    <col min="13827" max="13828" width="9.33203125" style="16" customWidth="1"/>
    <col min="13829" max="13829" width="4.6640625" style="16" customWidth="1"/>
    <col min="13830" max="13830" width="15.6640625" style="16" customWidth="1"/>
    <col min="13831" max="13831" width="10.83203125" style="16" customWidth="1"/>
    <col min="13832" max="13832" width="15" style="16" customWidth="1"/>
    <col min="13833" max="13833" width="12.6640625" style="16" customWidth="1"/>
    <col min="13834" max="13834" width="9.5" style="16" customWidth="1"/>
    <col min="13835" max="14080" width="12" style="16"/>
    <col min="14081" max="14081" width="12.5" style="16" customWidth="1"/>
    <col min="14082" max="14082" width="10.33203125" style="16" customWidth="1"/>
    <col min="14083" max="14084" width="9.33203125" style="16" customWidth="1"/>
    <col min="14085" max="14085" width="4.6640625" style="16" customWidth="1"/>
    <col min="14086" max="14086" width="15.6640625" style="16" customWidth="1"/>
    <col min="14087" max="14087" width="10.83203125" style="16" customWidth="1"/>
    <col min="14088" max="14088" width="15" style="16" customWidth="1"/>
    <col min="14089" max="14089" width="12.6640625" style="16" customWidth="1"/>
    <col min="14090" max="14090" width="9.5" style="16" customWidth="1"/>
    <col min="14091" max="14336" width="12" style="16"/>
    <col min="14337" max="14337" width="12.5" style="16" customWidth="1"/>
    <col min="14338" max="14338" width="10.33203125" style="16" customWidth="1"/>
    <col min="14339" max="14340" width="9.33203125" style="16" customWidth="1"/>
    <col min="14341" max="14341" width="4.6640625" style="16" customWidth="1"/>
    <col min="14342" max="14342" width="15.6640625" style="16" customWidth="1"/>
    <col min="14343" max="14343" width="10.83203125" style="16" customWidth="1"/>
    <col min="14344" max="14344" width="15" style="16" customWidth="1"/>
    <col min="14345" max="14345" width="12.6640625" style="16" customWidth="1"/>
    <col min="14346" max="14346" width="9.5" style="16" customWidth="1"/>
    <col min="14347" max="14592" width="12" style="16"/>
    <col min="14593" max="14593" width="12.5" style="16" customWidth="1"/>
    <col min="14594" max="14594" width="10.33203125" style="16" customWidth="1"/>
    <col min="14595" max="14596" width="9.33203125" style="16" customWidth="1"/>
    <col min="14597" max="14597" width="4.6640625" style="16" customWidth="1"/>
    <col min="14598" max="14598" width="15.6640625" style="16" customWidth="1"/>
    <col min="14599" max="14599" width="10.83203125" style="16" customWidth="1"/>
    <col min="14600" max="14600" width="15" style="16" customWidth="1"/>
    <col min="14601" max="14601" width="12.6640625" style="16" customWidth="1"/>
    <col min="14602" max="14602" width="9.5" style="16" customWidth="1"/>
    <col min="14603" max="14848" width="12" style="16"/>
    <col min="14849" max="14849" width="12.5" style="16" customWidth="1"/>
    <col min="14850" max="14850" width="10.33203125" style="16" customWidth="1"/>
    <col min="14851" max="14852" width="9.33203125" style="16" customWidth="1"/>
    <col min="14853" max="14853" width="4.6640625" style="16" customWidth="1"/>
    <col min="14854" max="14854" width="15.6640625" style="16" customWidth="1"/>
    <col min="14855" max="14855" width="10.83203125" style="16" customWidth="1"/>
    <col min="14856" max="14856" width="15" style="16" customWidth="1"/>
    <col min="14857" max="14857" width="12.6640625" style="16" customWidth="1"/>
    <col min="14858" max="14858" width="9.5" style="16" customWidth="1"/>
    <col min="14859" max="15104" width="12" style="16"/>
    <col min="15105" max="15105" width="12.5" style="16" customWidth="1"/>
    <col min="15106" max="15106" width="10.33203125" style="16" customWidth="1"/>
    <col min="15107" max="15108" width="9.33203125" style="16" customWidth="1"/>
    <col min="15109" max="15109" width="4.6640625" style="16" customWidth="1"/>
    <col min="15110" max="15110" width="15.6640625" style="16" customWidth="1"/>
    <col min="15111" max="15111" width="10.83203125" style="16" customWidth="1"/>
    <col min="15112" max="15112" width="15" style="16" customWidth="1"/>
    <col min="15113" max="15113" width="12.6640625" style="16" customWidth="1"/>
    <col min="15114" max="15114" width="9.5" style="16" customWidth="1"/>
    <col min="15115" max="15360" width="12" style="16"/>
    <col min="15361" max="15361" width="12.5" style="16" customWidth="1"/>
    <col min="15362" max="15362" width="10.33203125" style="16" customWidth="1"/>
    <col min="15363" max="15364" width="9.33203125" style="16" customWidth="1"/>
    <col min="15365" max="15365" width="4.6640625" style="16" customWidth="1"/>
    <col min="15366" max="15366" width="15.6640625" style="16" customWidth="1"/>
    <col min="15367" max="15367" width="10.83203125" style="16" customWidth="1"/>
    <col min="15368" max="15368" width="15" style="16" customWidth="1"/>
    <col min="15369" max="15369" width="12.6640625" style="16" customWidth="1"/>
    <col min="15370" max="15370" width="9.5" style="16" customWidth="1"/>
    <col min="15371" max="15616" width="12" style="16"/>
    <col min="15617" max="15617" width="12.5" style="16" customWidth="1"/>
    <col min="15618" max="15618" width="10.33203125" style="16" customWidth="1"/>
    <col min="15619" max="15620" width="9.33203125" style="16" customWidth="1"/>
    <col min="15621" max="15621" width="4.6640625" style="16" customWidth="1"/>
    <col min="15622" max="15622" width="15.6640625" style="16" customWidth="1"/>
    <col min="15623" max="15623" width="10.83203125" style="16" customWidth="1"/>
    <col min="15624" max="15624" width="15" style="16" customWidth="1"/>
    <col min="15625" max="15625" width="12.6640625" style="16" customWidth="1"/>
    <col min="15626" max="15626" width="9.5" style="16" customWidth="1"/>
    <col min="15627" max="15872" width="12" style="16"/>
    <col min="15873" max="15873" width="12.5" style="16" customWidth="1"/>
    <col min="15874" max="15874" width="10.33203125" style="16" customWidth="1"/>
    <col min="15875" max="15876" width="9.33203125" style="16" customWidth="1"/>
    <col min="15877" max="15877" width="4.6640625" style="16" customWidth="1"/>
    <col min="15878" max="15878" width="15.6640625" style="16" customWidth="1"/>
    <col min="15879" max="15879" width="10.83203125" style="16" customWidth="1"/>
    <col min="15880" max="15880" width="15" style="16" customWidth="1"/>
    <col min="15881" max="15881" width="12.6640625" style="16" customWidth="1"/>
    <col min="15882" max="15882" width="9.5" style="16" customWidth="1"/>
    <col min="15883" max="16128" width="12" style="16"/>
    <col min="16129" max="16129" width="12.5" style="16" customWidth="1"/>
    <col min="16130" max="16130" width="10.33203125" style="16" customWidth="1"/>
    <col min="16131" max="16132" width="9.33203125" style="16" customWidth="1"/>
    <col min="16133" max="16133" width="4.6640625" style="16" customWidth="1"/>
    <col min="16134" max="16134" width="15.6640625" style="16" customWidth="1"/>
    <col min="16135" max="16135" width="10.83203125" style="16" customWidth="1"/>
    <col min="16136" max="16136" width="15" style="16" customWidth="1"/>
    <col min="16137" max="16137" width="12.6640625" style="16" customWidth="1"/>
    <col min="16138" max="16138" width="9.5" style="16" customWidth="1"/>
    <col min="16139" max="16384" width="12" style="16"/>
  </cols>
  <sheetData>
    <row r="1" spans="2:19" ht="15.75" thickBot="1" x14ac:dyDescent="0.3"/>
    <row r="2" spans="2:19" ht="36.75" customHeight="1" thickBot="1" x14ac:dyDescent="0.3">
      <c r="B2" s="339" t="s">
        <v>154</v>
      </c>
      <c r="C2" s="340"/>
      <c r="D2" s="340"/>
      <c r="E2" s="340"/>
      <c r="F2" s="340"/>
      <c r="G2" s="340"/>
      <c r="H2" s="340"/>
      <c r="I2" s="340"/>
      <c r="J2" s="340"/>
      <c r="K2" s="340"/>
      <c r="L2" s="340"/>
      <c r="M2" s="340"/>
      <c r="N2" s="340"/>
      <c r="O2" s="340"/>
      <c r="P2" s="340"/>
      <c r="Q2" s="340"/>
      <c r="R2" s="341"/>
    </row>
    <row r="3" spans="2:19" ht="12" customHeight="1" x14ac:dyDescent="0.25">
      <c r="B3" s="18"/>
      <c r="C3" s="18"/>
      <c r="D3" s="18"/>
      <c r="E3" s="18"/>
      <c r="F3" s="18"/>
      <c r="G3" s="18"/>
      <c r="H3" s="18"/>
      <c r="I3" s="18"/>
      <c r="J3" s="18"/>
      <c r="K3" s="18"/>
      <c r="L3" s="19"/>
      <c r="O3" s="19"/>
    </row>
    <row r="4" spans="2:19" ht="11.25" customHeight="1" x14ac:dyDescent="0.25">
      <c r="B4" s="320" t="str">
        <f>"Apporteur : "&amp;
proposition!C5</f>
        <v>Apporteur : .............................................</v>
      </c>
      <c r="C4" s="320"/>
      <c r="D4" s="320"/>
      <c r="E4" s="320"/>
      <c r="F4" s="18"/>
      <c r="G4" s="18"/>
      <c r="H4" s="18"/>
      <c r="I4" s="18"/>
      <c r="J4" s="18"/>
      <c r="K4" s="18"/>
      <c r="L4" s="19"/>
      <c r="O4" s="19"/>
    </row>
    <row r="5" spans="2:19" ht="11.25" customHeight="1" thickBot="1" x14ac:dyDescent="0.3">
      <c r="B5" s="18"/>
      <c r="C5" s="18"/>
      <c r="D5" s="18"/>
      <c r="E5" s="18"/>
      <c r="F5" s="18"/>
      <c r="G5" s="18"/>
      <c r="H5" s="18"/>
      <c r="J5" s="18"/>
      <c r="K5" s="18"/>
      <c r="L5" s="19"/>
      <c r="O5" s="19"/>
    </row>
    <row r="6" spans="2:19" ht="34.5" customHeight="1" thickBot="1" x14ac:dyDescent="0.3">
      <c r="B6" s="342" t="s">
        <v>45</v>
      </c>
      <c r="C6" s="343"/>
      <c r="D6" s="343"/>
      <c r="E6" s="344"/>
      <c r="F6" s="20"/>
      <c r="G6" s="342" t="s">
        <v>50</v>
      </c>
      <c r="H6" s="343"/>
      <c r="I6" s="343"/>
      <c r="J6" s="344"/>
      <c r="K6" s="17"/>
      <c r="L6" s="17"/>
      <c r="M6" s="333" t="s">
        <v>51</v>
      </c>
      <c r="N6" s="334"/>
      <c r="O6" s="334"/>
      <c r="P6" s="321" t="s">
        <v>52</v>
      </c>
      <c r="Q6" s="25" t="s">
        <v>53</v>
      </c>
      <c r="R6" s="17"/>
      <c r="S6" s="17"/>
    </row>
    <row r="7" spans="2:19" ht="18.75" customHeight="1" thickBot="1" x14ac:dyDescent="0.3">
      <c r="B7" s="348" t="s">
        <v>171</v>
      </c>
      <c r="C7" s="349"/>
      <c r="D7" s="350" t="str">
        <f>"PRI"&amp; TEXT(D8,"aammjj")&amp;proposition!F6&amp;"/"&amp;proposition!F7</f>
        <v>PRI000100............................................./.............................................</v>
      </c>
      <c r="E7" s="351"/>
      <c r="F7" s="21"/>
      <c r="G7" s="337" t="s">
        <v>46</v>
      </c>
      <c r="H7" s="338"/>
      <c r="I7" s="313" t="str">
        <f>+proposition!E11</f>
        <v>……………………………………………………………………..</v>
      </c>
      <c r="J7" s="314"/>
      <c r="K7" s="17"/>
      <c r="L7" s="17"/>
      <c r="M7" s="335"/>
      <c r="N7" s="336"/>
      <c r="O7" s="336"/>
      <c r="P7" s="322"/>
      <c r="Q7" s="41" t="s">
        <v>63</v>
      </c>
      <c r="R7" s="17"/>
      <c r="S7" s="17"/>
    </row>
    <row r="8" spans="2:19" ht="18.75" customHeight="1" x14ac:dyDescent="0.25">
      <c r="B8" s="352" t="s">
        <v>172</v>
      </c>
      <c r="C8" s="353"/>
      <c r="D8" s="354"/>
      <c r="E8" s="355"/>
      <c r="F8" s="22"/>
      <c r="G8" s="356" t="s">
        <v>47</v>
      </c>
      <c r="H8" s="357"/>
      <c r="I8" s="358" t="str">
        <f>+proposition!F10</f>
        <v>M</v>
      </c>
      <c r="J8" s="359"/>
      <c r="K8" s="17"/>
      <c r="L8" s="17"/>
      <c r="M8" s="326" t="s">
        <v>155</v>
      </c>
      <c r="N8" s="327"/>
      <c r="O8" s="328"/>
      <c r="P8" s="42" t="str">
        <f>+proposition!J20</f>
        <v>Oui</v>
      </c>
      <c r="Q8" s="47">
        <f>+proposition!L20</f>
        <v>0</v>
      </c>
      <c r="R8" s="17"/>
      <c r="S8" s="17"/>
    </row>
    <row r="9" spans="2:19" ht="18.75" customHeight="1" x14ac:dyDescent="0.25">
      <c r="B9" s="352" t="s">
        <v>173</v>
      </c>
      <c r="C9" s="360"/>
      <c r="D9" s="361">
        <f>+D8+365</f>
        <v>365</v>
      </c>
      <c r="E9" s="362"/>
      <c r="F9" s="22"/>
      <c r="G9" s="310" t="s">
        <v>48</v>
      </c>
      <c r="H9" s="311"/>
      <c r="I9" s="363" t="str">
        <f>+proposition!C13</f>
        <v>………………………………………….</v>
      </c>
      <c r="J9" s="364"/>
      <c r="K9" s="17"/>
      <c r="L9" s="17"/>
      <c r="M9" s="273" t="s">
        <v>126</v>
      </c>
      <c r="N9" s="274"/>
      <c r="O9" s="275"/>
      <c r="P9" s="43" t="str">
        <f>+proposition!J21</f>
        <v>Oui</v>
      </c>
      <c r="Q9" s="174">
        <f>+proposition!L21</f>
        <v>0</v>
      </c>
      <c r="R9" s="17"/>
      <c r="S9" s="17"/>
    </row>
    <row r="10" spans="2:19" ht="18.75" customHeight="1" x14ac:dyDescent="0.25">
      <c r="B10" s="318" t="s">
        <v>174</v>
      </c>
      <c r="C10" s="319"/>
      <c r="D10" s="365" t="s">
        <v>62</v>
      </c>
      <c r="E10" s="255"/>
      <c r="F10" s="22"/>
      <c r="G10" s="310" t="s">
        <v>49</v>
      </c>
      <c r="H10" s="311"/>
      <c r="I10" s="312" t="str">
        <f>proposition!F13&amp;" "&amp;proposition!C14</f>
        <v>………. ……………………………</v>
      </c>
      <c r="J10" s="257"/>
      <c r="K10" s="17"/>
      <c r="L10" s="17"/>
      <c r="M10" s="273" t="s">
        <v>156</v>
      </c>
      <c r="N10" s="274"/>
      <c r="O10" s="275"/>
      <c r="P10" s="176" t="s">
        <v>42</v>
      </c>
      <c r="Q10" s="48">
        <f>+proposition!L23</f>
        <v>0</v>
      </c>
      <c r="R10" s="17"/>
      <c r="S10" s="17"/>
    </row>
    <row r="11" spans="2:19" ht="18.75" customHeight="1" thickBot="1" x14ac:dyDescent="0.3">
      <c r="B11" s="331" t="s">
        <v>175</v>
      </c>
      <c r="C11" s="332"/>
      <c r="D11" s="329" t="s">
        <v>78</v>
      </c>
      <c r="E11" s="330"/>
      <c r="F11" s="22"/>
      <c r="G11" s="323" t="s">
        <v>5</v>
      </c>
      <c r="H11" s="301"/>
      <c r="I11" s="324" t="str">
        <f>+proposition!C18</f>
        <v>……….</v>
      </c>
      <c r="J11" s="325"/>
      <c r="K11" s="17"/>
      <c r="L11" s="17"/>
      <c r="M11" s="273" t="s">
        <v>110</v>
      </c>
      <c r="N11" s="274"/>
      <c r="O11" s="275"/>
      <c r="P11" s="44" t="str">
        <f>IF(proposition!J22=TRUE,"Oui","Non")</f>
        <v>Non</v>
      </c>
      <c r="Q11" s="48">
        <f>+proposition!L22</f>
        <v>0</v>
      </c>
      <c r="R11" s="17"/>
      <c r="S11" s="17"/>
    </row>
    <row r="12" spans="2:19" ht="18.75" customHeight="1" thickBot="1" x14ac:dyDescent="0.3">
      <c r="B12" s="23"/>
      <c r="C12" s="23"/>
      <c r="D12" s="23"/>
      <c r="E12" s="23"/>
      <c r="F12" s="23"/>
      <c r="L12" s="17"/>
      <c r="M12" s="273" t="s">
        <v>158</v>
      </c>
      <c r="N12" s="274"/>
      <c r="O12" s="275"/>
      <c r="P12" s="44" t="str">
        <f>+proposition!C31</f>
        <v>Oui</v>
      </c>
      <c r="Q12" s="175">
        <f>+proposition!L27</f>
        <v>29.19</v>
      </c>
      <c r="R12" s="17"/>
      <c r="S12" s="17"/>
    </row>
    <row r="13" spans="2:19" ht="30" customHeight="1" thickBot="1" x14ac:dyDescent="0.3">
      <c r="B13" s="366" t="s">
        <v>160</v>
      </c>
      <c r="C13" s="367"/>
      <c r="D13" s="367"/>
      <c r="E13" s="368"/>
      <c r="F13" s="23"/>
      <c r="G13" s="345" t="s">
        <v>187</v>
      </c>
      <c r="H13" s="346"/>
      <c r="I13" s="346"/>
      <c r="J13" s="347"/>
      <c r="L13" s="17"/>
      <c r="M13" s="273" t="s">
        <v>157</v>
      </c>
      <c r="N13" s="274"/>
      <c r="O13" s="275"/>
      <c r="P13" s="44" t="str">
        <f>IF(proposition!J24=TRUE,proposition!C46,"Non")</f>
        <v>Famille</v>
      </c>
      <c r="Q13" s="48">
        <f>+proposition!L24+proposition!L25</f>
        <v>45.17</v>
      </c>
      <c r="R13" s="17"/>
      <c r="S13" s="17"/>
    </row>
    <row r="14" spans="2:19" ht="18.75" customHeight="1" x14ac:dyDescent="0.25">
      <c r="B14" s="306" t="s">
        <v>165</v>
      </c>
      <c r="C14" s="307"/>
      <c r="D14" s="315" t="str">
        <f>+proposition!C17</f>
        <v>………………………………………….</v>
      </c>
      <c r="E14" s="316"/>
      <c r="F14" s="23"/>
      <c r="G14" s="276" t="s">
        <v>161</v>
      </c>
      <c r="H14" s="277"/>
      <c r="I14" s="278">
        <f>+proposition!F28</f>
        <v>0</v>
      </c>
      <c r="J14" s="279"/>
      <c r="L14" s="17"/>
      <c r="M14" s="273" t="s">
        <v>159</v>
      </c>
      <c r="N14" s="274"/>
      <c r="O14" s="275"/>
      <c r="P14" s="44" t="str">
        <f>IF(proposition!J26=TRUE,"Oui","Non")</f>
        <v>Oui</v>
      </c>
      <c r="Q14" s="175">
        <f>+proposition!L26</f>
        <v>31.12</v>
      </c>
      <c r="R14" s="17"/>
      <c r="S14" s="17"/>
    </row>
    <row r="15" spans="2:19" ht="18.75" customHeight="1" thickBot="1" x14ac:dyDescent="0.3">
      <c r="B15" s="248" t="s">
        <v>166</v>
      </c>
      <c r="C15" s="249"/>
      <c r="D15" s="256" t="str">
        <f>+proposition!C18&amp;" "&amp;proposition!F18</f>
        <v>………. ……………………………</v>
      </c>
      <c r="E15" s="257"/>
      <c r="F15" s="23"/>
      <c r="G15" s="258" t="s">
        <v>107</v>
      </c>
      <c r="H15" s="259"/>
      <c r="I15" s="254">
        <f>+proposition!F29</f>
        <v>0</v>
      </c>
      <c r="J15" s="255"/>
      <c r="L15" s="17"/>
      <c r="M15" s="245"/>
      <c r="N15" s="246"/>
      <c r="O15" s="247"/>
      <c r="P15" s="46"/>
      <c r="Q15" s="45"/>
      <c r="R15" s="17"/>
      <c r="S15" s="17"/>
    </row>
    <row r="16" spans="2:19" ht="18.75" customHeight="1" x14ac:dyDescent="0.25">
      <c r="B16" s="248" t="s">
        <v>167</v>
      </c>
      <c r="C16" s="249"/>
      <c r="D16" s="256" t="str">
        <f>+proposition!C21</f>
        <v>Propriétaire</v>
      </c>
      <c r="E16" s="257"/>
      <c r="F16" s="23"/>
      <c r="G16" s="260" t="s">
        <v>162</v>
      </c>
      <c r="H16" s="261"/>
      <c r="I16" s="254" t="str">
        <f>IF(proposition!J22=TRUE,proposition!C40,"Vol non souscrit")</f>
        <v>Vol non souscrit</v>
      </c>
      <c r="J16" s="255"/>
      <c r="L16" s="17"/>
      <c r="M16" s="236" t="s">
        <v>54</v>
      </c>
      <c r="N16" s="237"/>
      <c r="O16" s="237"/>
      <c r="P16" s="238"/>
      <c r="Q16" s="234">
        <f>+offre!C21</f>
        <v>105.48</v>
      </c>
      <c r="R16" s="17"/>
      <c r="S16" s="17"/>
    </row>
    <row r="17" spans="2:20" ht="18.75" customHeight="1" thickBot="1" x14ac:dyDescent="0.3">
      <c r="B17" s="304" t="s">
        <v>168</v>
      </c>
      <c r="C17" s="305"/>
      <c r="D17" s="298" t="str">
        <f>+proposition!C22</f>
        <v>Maison</v>
      </c>
      <c r="E17" s="299"/>
      <c r="F17" s="23"/>
      <c r="G17" s="260" t="s">
        <v>163</v>
      </c>
      <c r="H17" s="261"/>
      <c r="I17" s="252" t="str">
        <f>IF(proposition!J22=TRUE,proposition!C41,"vol non souscrit")</f>
        <v>vol non souscrit</v>
      </c>
      <c r="J17" s="290"/>
      <c r="L17" s="17"/>
      <c r="M17" s="239"/>
      <c r="N17" s="240"/>
      <c r="O17" s="240"/>
      <c r="P17" s="241"/>
      <c r="Q17" s="235"/>
      <c r="R17" s="17"/>
      <c r="S17" s="17"/>
    </row>
    <row r="18" spans="2:20" ht="18.75" customHeight="1" thickBot="1" x14ac:dyDescent="0.3">
      <c r="B18" s="248" t="s">
        <v>169</v>
      </c>
      <c r="C18" s="249"/>
      <c r="D18" s="250" t="str">
        <f>+proposition!C27</f>
        <v>Batiment et contenu</v>
      </c>
      <c r="E18" s="251"/>
      <c r="F18" s="23"/>
      <c r="G18" s="264" t="s">
        <v>112</v>
      </c>
      <c r="H18" s="265"/>
      <c r="I18" s="252" t="str">
        <f>+proposition!F38</f>
        <v>Contigu 2 facades</v>
      </c>
      <c r="J18" s="253"/>
      <c r="L18" s="17"/>
      <c r="M18" s="242" t="s">
        <v>55</v>
      </c>
      <c r="N18" s="243"/>
      <c r="O18" s="243"/>
      <c r="P18" s="244"/>
      <c r="Q18" s="35">
        <f>+offre!C23</f>
        <v>144.2679</v>
      </c>
      <c r="R18" s="17"/>
      <c r="S18" s="17"/>
    </row>
    <row r="19" spans="2:20" ht="18.75" customHeight="1" thickBot="1" x14ac:dyDescent="0.3">
      <c r="B19" s="269" t="s">
        <v>170</v>
      </c>
      <c r="C19" s="270"/>
      <c r="D19" s="291" t="str">
        <f>IF(proposition!J22=TRUE,"Vol, ","")&amp;IF(proposition!F30="oui","Pertes indirectes, ","")&amp;IF(proposition!C30="oui","Abandon de recours","")</f>
        <v>Pertes indirectes, Abandon de recours</v>
      </c>
      <c r="E19" s="292"/>
      <c r="F19" s="23"/>
      <c r="G19" s="300" t="s">
        <v>164</v>
      </c>
      <c r="H19" s="301"/>
      <c r="I19" s="302" t="str">
        <f>IF(proposition!J22=TRUE,IF(proposition!F39="Non","Inclus","Exclu"),"Vol Non souscrit")</f>
        <v>Vol Non souscrit</v>
      </c>
      <c r="J19" s="303"/>
      <c r="L19" s="17"/>
      <c r="R19" s="17"/>
      <c r="S19" s="17"/>
    </row>
    <row r="20" spans="2:20" ht="18.75" customHeight="1" x14ac:dyDescent="0.25">
      <c r="B20" s="271"/>
      <c r="C20" s="272"/>
      <c r="D20" s="293"/>
      <c r="E20" s="294"/>
      <c r="F20" s="23"/>
      <c r="G20" s="178"/>
      <c r="H20" s="77"/>
      <c r="I20" s="179"/>
      <c r="J20" s="179"/>
      <c r="L20" s="317" t="s">
        <v>56</v>
      </c>
      <c r="M20" s="317"/>
      <c r="N20" s="317"/>
      <c r="O20" s="317"/>
      <c r="P20" s="317"/>
      <c r="Q20" s="317"/>
      <c r="R20" s="317"/>
      <c r="S20" s="17"/>
    </row>
    <row r="21" spans="2:20" ht="18.75" customHeight="1" x14ac:dyDescent="0.25">
      <c r="B21" s="266" t="s">
        <v>217</v>
      </c>
      <c r="C21" s="249"/>
      <c r="D21" s="267">
        <f>+proposition!L10</f>
        <v>744</v>
      </c>
      <c r="E21" s="268"/>
      <c r="F21" s="23"/>
      <c r="G21" s="23"/>
      <c r="H21" s="23"/>
      <c r="I21" s="23"/>
      <c r="J21" s="23"/>
      <c r="L21" s="317"/>
      <c r="M21" s="317"/>
      <c r="N21" s="317"/>
      <c r="O21" s="317"/>
      <c r="P21" s="317"/>
      <c r="Q21" s="317"/>
      <c r="R21" s="317"/>
      <c r="S21" s="17"/>
    </row>
    <row r="22" spans="2:20" ht="18.75" customHeight="1" thickBot="1" x14ac:dyDescent="0.3">
      <c r="B22" s="308" t="s">
        <v>105</v>
      </c>
      <c r="C22" s="309"/>
      <c r="D22" s="262" t="str">
        <f>+proposition!C28</f>
        <v>Preneur</v>
      </c>
      <c r="E22" s="263"/>
      <c r="F22" s="23"/>
      <c r="G22" s="23"/>
      <c r="H22" s="23"/>
      <c r="I22" s="23"/>
      <c r="J22" s="23"/>
      <c r="L22" s="317"/>
      <c r="M22" s="317"/>
      <c r="N22" s="317"/>
      <c r="O22" s="317"/>
      <c r="P22" s="317"/>
      <c r="Q22" s="317"/>
      <c r="R22" s="317"/>
      <c r="S22" s="17"/>
    </row>
    <row r="23" spans="2:20" ht="18.75" customHeight="1" thickBot="1" x14ac:dyDescent="0.3">
      <c r="B23" s="177"/>
      <c r="C23" s="34"/>
      <c r="D23" s="34"/>
      <c r="E23" s="34"/>
      <c r="F23" s="23"/>
      <c r="G23" s="23"/>
      <c r="H23" s="23"/>
      <c r="I23" s="23"/>
      <c r="J23" s="23"/>
      <c r="L23" s="317"/>
      <c r="M23" s="317"/>
      <c r="N23" s="317"/>
      <c r="O23" s="317"/>
      <c r="P23" s="317"/>
      <c r="Q23" s="317"/>
      <c r="R23" s="317"/>
      <c r="S23" s="17"/>
    </row>
    <row r="24" spans="2:20" ht="21" customHeight="1" thickBot="1" x14ac:dyDescent="0.3">
      <c r="B24" s="295" t="s">
        <v>188</v>
      </c>
      <c r="C24" s="296"/>
      <c r="D24" s="296"/>
      <c r="E24" s="296"/>
      <c r="F24" s="296"/>
      <c r="G24" s="296" t="s">
        <v>189</v>
      </c>
      <c r="H24" s="296"/>
      <c r="I24" s="296"/>
      <c r="J24" s="297"/>
      <c r="L24" s="317"/>
      <c r="M24" s="317"/>
      <c r="N24" s="317"/>
      <c r="O24" s="317"/>
      <c r="P24" s="317"/>
      <c r="Q24" s="317"/>
      <c r="R24" s="317"/>
    </row>
    <row r="25" spans="2:20" ht="12.75" customHeight="1" x14ac:dyDescent="0.25">
      <c r="B25" s="280" t="s">
        <v>216</v>
      </c>
      <c r="C25" s="281"/>
      <c r="D25" s="281"/>
      <c r="E25" s="281"/>
      <c r="F25" s="282"/>
      <c r="G25" s="180"/>
      <c r="H25" s="79"/>
      <c r="I25" s="79"/>
      <c r="J25" s="80"/>
      <c r="L25" s="75"/>
      <c r="M25" s="75"/>
      <c r="N25" s="75"/>
      <c r="O25" s="75"/>
      <c r="P25" s="75"/>
      <c r="Q25" s="75"/>
      <c r="R25" s="17"/>
      <c r="S25" s="73"/>
    </row>
    <row r="26" spans="2:20" x14ac:dyDescent="0.25">
      <c r="B26" s="283"/>
      <c r="C26" s="284"/>
      <c r="D26" s="284"/>
      <c r="E26" s="284"/>
      <c r="F26" s="285"/>
      <c r="G26" s="76" t="str">
        <f>IF(proposition!F30="oui"," - Pertes indirectes  10%","")</f>
        <v xml:space="preserve"> - Pertes indirectes  10%</v>
      </c>
      <c r="H26" s="77"/>
      <c r="I26" s="77"/>
      <c r="J26" s="78"/>
      <c r="M26" s="24"/>
      <c r="N26" s="24"/>
      <c r="O26" s="24"/>
      <c r="P26" s="51" t="s">
        <v>66</v>
      </c>
      <c r="S26" s="75"/>
    </row>
    <row r="27" spans="2:20" x14ac:dyDescent="0.25">
      <c r="B27" s="283"/>
      <c r="C27" s="284"/>
      <c r="D27" s="284"/>
      <c r="E27" s="284"/>
      <c r="F27" s="285"/>
      <c r="G27" s="76" t="str">
        <f>IF(proposition!C30="oui"," - Abandon de recours","")</f>
        <v xml:space="preserve"> - Abandon de recours</v>
      </c>
      <c r="H27" s="77"/>
      <c r="I27" s="77"/>
      <c r="J27" s="78"/>
      <c r="M27" s="50" t="s">
        <v>65</v>
      </c>
      <c r="N27" s="289">
        <f ca="1">TODAY()</f>
        <v>41932</v>
      </c>
      <c r="O27" s="289"/>
      <c r="R27" s="73"/>
      <c r="S27" s="75"/>
    </row>
    <row r="28" spans="2:20" x14ac:dyDescent="0.25">
      <c r="B28" s="283"/>
      <c r="C28" s="284"/>
      <c r="D28" s="284"/>
      <c r="E28" s="284"/>
      <c r="F28" s="285"/>
      <c r="G28" s="76" t="str">
        <f>IF(proposition!J22=TRUE," - Vol ","")</f>
        <v/>
      </c>
      <c r="H28" s="77"/>
      <c r="I28" s="77"/>
      <c r="J28" s="78"/>
      <c r="L28" s="73"/>
      <c r="M28" s="50"/>
      <c r="N28" s="68"/>
      <c r="O28" s="68"/>
      <c r="R28" s="73"/>
      <c r="S28" s="73"/>
      <c r="T28" s="39"/>
    </row>
    <row r="29" spans="2:20" ht="27.75" customHeight="1" x14ac:dyDescent="0.25">
      <c r="B29" s="283"/>
      <c r="C29" s="284"/>
      <c r="D29" s="284"/>
      <c r="E29" s="284"/>
      <c r="F29" s="285"/>
      <c r="G29" s="76"/>
      <c r="H29" s="77"/>
      <c r="I29" s="77"/>
      <c r="J29" s="78"/>
      <c r="L29" s="73"/>
      <c r="M29" s="50"/>
      <c r="N29" s="55"/>
      <c r="O29" s="55"/>
      <c r="P29" s="52" t="s">
        <v>67</v>
      </c>
      <c r="R29" s="73"/>
      <c r="S29" s="73"/>
      <c r="T29" s="19"/>
    </row>
    <row r="30" spans="2:20" ht="21" customHeight="1" thickBot="1" x14ac:dyDescent="0.3">
      <c r="B30" s="286"/>
      <c r="C30" s="287"/>
      <c r="D30" s="287"/>
      <c r="E30" s="287"/>
      <c r="F30" s="288"/>
      <c r="G30" s="181"/>
      <c r="H30" s="182"/>
      <c r="I30" s="182"/>
      <c r="J30" s="81"/>
      <c r="L30" s="73"/>
      <c r="R30" s="73"/>
      <c r="S30" s="73"/>
      <c r="T30" s="19"/>
    </row>
    <row r="31" spans="2:20" ht="21.75" customHeight="1" x14ac:dyDescent="0.25">
      <c r="B31" s="53"/>
      <c r="C31" s="53"/>
      <c r="D31" s="54"/>
      <c r="E31" s="54"/>
      <c r="F31" s="54"/>
      <c r="G31" s="36"/>
      <c r="H31" s="36"/>
      <c r="I31" s="36"/>
      <c r="J31" s="36"/>
      <c r="L31" s="24"/>
      <c r="R31" s="24"/>
      <c r="S31" s="24"/>
      <c r="T31" s="40"/>
    </row>
    <row r="32" spans="2:20" ht="17.25" customHeight="1" x14ac:dyDescent="0.25">
      <c r="B32" s="53"/>
      <c r="C32" s="53"/>
      <c r="D32" s="54"/>
      <c r="E32" s="54"/>
      <c r="F32" s="54"/>
      <c r="G32" s="34"/>
      <c r="H32" s="34"/>
      <c r="I32" s="34"/>
      <c r="J32" s="34"/>
      <c r="R32" s="19"/>
      <c r="S32" s="40"/>
      <c r="T32" s="40"/>
    </row>
    <row r="33" spans="3:20" ht="20.25" customHeight="1" x14ac:dyDescent="0.25">
      <c r="R33" s="19"/>
      <c r="S33" s="40"/>
      <c r="T33" s="40"/>
    </row>
    <row r="34" spans="3:20" ht="29.25" customHeight="1" x14ac:dyDescent="0.25">
      <c r="S34" s="40"/>
      <c r="T34" s="19"/>
    </row>
    <row r="35" spans="3:20" ht="34.5" customHeight="1" x14ac:dyDescent="0.25"/>
    <row r="36" spans="3:20" ht="24.75" customHeight="1" x14ac:dyDescent="0.25"/>
    <row r="41" spans="3:20" x14ac:dyDescent="0.25">
      <c r="C41" s="19"/>
    </row>
    <row r="56" ht="31.5" customHeight="1" x14ac:dyDescent="0.25"/>
  </sheetData>
  <sheetProtection sheet="1" objects="1" scenarios="1" selectLockedCells="1"/>
  <mergeCells count="73">
    <mergeCell ref="B2:R2"/>
    <mergeCell ref="B6:E6"/>
    <mergeCell ref="G13:J13"/>
    <mergeCell ref="B7:C7"/>
    <mergeCell ref="D7:E7"/>
    <mergeCell ref="B8:C8"/>
    <mergeCell ref="D8:E8"/>
    <mergeCell ref="G8:H8"/>
    <mergeCell ref="I8:J8"/>
    <mergeCell ref="B9:C9"/>
    <mergeCell ref="D9:E9"/>
    <mergeCell ref="G9:H9"/>
    <mergeCell ref="I9:J9"/>
    <mergeCell ref="D10:E10"/>
    <mergeCell ref="B13:E13"/>
    <mergeCell ref="G6:J6"/>
    <mergeCell ref="D14:E14"/>
    <mergeCell ref="L20:R24"/>
    <mergeCell ref="B10:C10"/>
    <mergeCell ref="B4:E4"/>
    <mergeCell ref="P6:P7"/>
    <mergeCell ref="G11:H11"/>
    <mergeCell ref="I11:J11"/>
    <mergeCell ref="M8:O8"/>
    <mergeCell ref="M9:O9"/>
    <mergeCell ref="M10:O10"/>
    <mergeCell ref="D11:E11"/>
    <mergeCell ref="B11:C11"/>
    <mergeCell ref="M14:O14"/>
    <mergeCell ref="M6:O6"/>
    <mergeCell ref="M7:O7"/>
    <mergeCell ref="G7:H7"/>
    <mergeCell ref="G10:H10"/>
    <mergeCell ref="I10:J10"/>
    <mergeCell ref="I7:J7"/>
    <mergeCell ref="M11:O11"/>
    <mergeCell ref="M12:O12"/>
    <mergeCell ref="M13:O13"/>
    <mergeCell ref="G14:H14"/>
    <mergeCell ref="I14:J14"/>
    <mergeCell ref="B25:F30"/>
    <mergeCell ref="N27:O27"/>
    <mergeCell ref="G17:H17"/>
    <mergeCell ref="I17:J17"/>
    <mergeCell ref="D19:E20"/>
    <mergeCell ref="B24:F24"/>
    <mergeCell ref="G24:J24"/>
    <mergeCell ref="D17:E17"/>
    <mergeCell ref="G19:H19"/>
    <mergeCell ref="I19:J19"/>
    <mergeCell ref="B17:C17"/>
    <mergeCell ref="B14:C14"/>
    <mergeCell ref="B22:C22"/>
    <mergeCell ref="D22:E22"/>
    <mergeCell ref="G18:H18"/>
    <mergeCell ref="B21:C21"/>
    <mergeCell ref="D21:E21"/>
    <mergeCell ref="B19:C20"/>
    <mergeCell ref="Q16:Q17"/>
    <mergeCell ref="M16:P17"/>
    <mergeCell ref="M18:P18"/>
    <mergeCell ref="M15:O15"/>
    <mergeCell ref="B18:C18"/>
    <mergeCell ref="D18:E18"/>
    <mergeCell ref="I18:J18"/>
    <mergeCell ref="I15:J15"/>
    <mergeCell ref="D16:E16"/>
    <mergeCell ref="G15:H15"/>
    <mergeCell ref="G16:H16"/>
    <mergeCell ref="I16:J16"/>
    <mergeCell ref="B16:C16"/>
    <mergeCell ref="B15:C15"/>
    <mergeCell ref="D15:E15"/>
  </mergeCells>
  <dataValidations count="3">
    <dataValidation type="list" allowBlank="1" showInputMessage="1" showErrorMessage="1" sqref="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D65529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D131065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D196601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D262137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D327673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D393209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D458745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D524281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D589817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D655353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D720889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D786425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D851961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D917497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D983033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mc:AlternateContent xmlns:x12ac="http://schemas.microsoft.com/office/spreadsheetml/2011/1/ac" xmlns:mc="http://schemas.openxmlformats.org/markup-compatibility/2006">
        <mc:Choice Requires="x12ac">
          <x12ac:list>"""Monsieur""","""Madame""","""Mademoiselle"""</x12ac:list>
        </mc:Choice>
        <mc:Fallback>
          <formula1>"""Monsieur"",""Madame"",""Mademoiselle"""</formula1>
        </mc:Fallback>
      </mc:AlternateContent>
    </dataValidation>
    <dataValidation type="list" allowBlank="1" showInputMessage="1" showErrorMessage="1" sqref="WVP98303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I65529 JD65531 SZ65531 ACV65531 AMR65531 AWN65531 BGJ65531 BQF65531 CAB65531 CJX65531 CTT65531 DDP65531 DNL65531 DXH65531 EHD65531 EQZ65531 FAV65531 FKR65531 FUN65531 GEJ65531 GOF65531 GYB65531 HHX65531 HRT65531 IBP65531 ILL65531 IVH65531 JFD65531 JOZ65531 JYV65531 KIR65531 KSN65531 LCJ65531 LMF65531 LWB65531 MFX65531 MPT65531 MZP65531 NJL65531 NTH65531 ODD65531 OMZ65531 OWV65531 PGR65531 PQN65531 QAJ65531 QKF65531 QUB65531 RDX65531 RNT65531 RXP65531 SHL65531 SRH65531 TBD65531 TKZ65531 TUV65531 UER65531 UON65531 UYJ65531 VIF65531 VSB65531 WBX65531 WLT65531 WVP65531 I131065 JD131067 SZ131067 ACV131067 AMR131067 AWN131067 BGJ131067 BQF131067 CAB131067 CJX131067 CTT131067 DDP131067 DNL131067 DXH131067 EHD131067 EQZ131067 FAV131067 FKR131067 FUN131067 GEJ131067 GOF131067 GYB131067 HHX131067 HRT131067 IBP131067 ILL131067 IVH131067 JFD131067 JOZ131067 JYV131067 KIR131067 KSN131067 LCJ131067 LMF131067 LWB131067 MFX131067 MPT131067 MZP131067 NJL131067 NTH131067 ODD131067 OMZ131067 OWV131067 PGR131067 PQN131067 QAJ131067 QKF131067 QUB131067 RDX131067 RNT131067 RXP131067 SHL131067 SRH131067 TBD131067 TKZ131067 TUV131067 UER131067 UON131067 UYJ131067 VIF131067 VSB131067 WBX131067 WLT131067 WVP131067 I196601 JD196603 SZ196603 ACV196603 AMR196603 AWN196603 BGJ196603 BQF196603 CAB196603 CJX196603 CTT196603 DDP196603 DNL196603 DXH196603 EHD196603 EQZ196603 FAV196603 FKR196603 FUN196603 GEJ196603 GOF196603 GYB196603 HHX196603 HRT196603 IBP196603 ILL196603 IVH196603 JFD196603 JOZ196603 JYV196603 KIR196603 KSN196603 LCJ196603 LMF196603 LWB196603 MFX196603 MPT196603 MZP196603 NJL196603 NTH196603 ODD196603 OMZ196603 OWV196603 PGR196603 PQN196603 QAJ196603 QKF196603 QUB196603 RDX196603 RNT196603 RXP196603 SHL196603 SRH196603 TBD196603 TKZ196603 TUV196603 UER196603 UON196603 UYJ196603 VIF196603 VSB196603 WBX196603 WLT196603 WVP196603 I262137 JD262139 SZ262139 ACV262139 AMR262139 AWN262139 BGJ262139 BQF262139 CAB262139 CJX262139 CTT262139 DDP262139 DNL262139 DXH262139 EHD262139 EQZ262139 FAV262139 FKR262139 FUN262139 GEJ262139 GOF262139 GYB262139 HHX262139 HRT262139 IBP262139 ILL262139 IVH262139 JFD262139 JOZ262139 JYV262139 KIR262139 KSN262139 LCJ262139 LMF262139 LWB262139 MFX262139 MPT262139 MZP262139 NJL262139 NTH262139 ODD262139 OMZ262139 OWV262139 PGR262139 PQN262139 QAJ262139 QKF262139 QUB262139 RDX262139 RNT262139 RXP262139 SHL262139 SRH262139 TBD262139 TKZ262139 TUV262139 UER262139 UON262139 UYJ262139 VIF262139 VSB262139 WBX262139 WLT262139 WVP262139 I327673 JD327675 SZ327675 ACV327675 AMR327675 AWN327675 BGJ327675 BQF327675 CAB327675 CJX327675 CTT327675 DDP327675 DNL327675 DXH327675 EHD327675 EQZ327675 FAV327675 FKR327675 FUN327675 GEJ327675 GOF327675 GYB327675 HHX327675 HRT327675 IBP327675 ILL327675 IVH327675 JFD327675 JOZ327675 JYV327675 KIR327675 KSN327675 LCJ327675 LMF327675 LWB327675 MFX327675 MPT327675 MZP327675 NJL327675 NTH327675 ODD327675 OMZ327675 OWV327675 PGR327675 PQN327675 QAJ327675 QKF327675 QUB327675 RDX327675 RNT327675 RXP327675 SHL327675 SRH327675 TBD327675 TKZ327675 TUV327675 UER327675 UON327675 UYJ327675 VIF327675 VSB327675 WBX327675 WLT327675 WVP327675 I393209 JD393211 SZ393211 ACV393211 AMR393211 AWN393211 BGJ393211 BQF393211 CAB393211 CJX393211 CTT393211 DDP393211 DNL393211 DXH393211 EHD393211 EQZ393211 FAV393211 FKR393211 FUN393211 GEJ393211 GOF393211 GYB393211 HHX393211 HRT393211 IBP393211 ILL393211 IVH393211 JFD393211 JOZ393211 JYV393211 KIR393211 KSN393211 LCJ393211 LMF393211 LWB393211 MFX393211 MPT393211 MZP393211 NJL393211 NTH393211 ODD393211 OMZ393211 OWV393211 PGR393211 PQN393211 QAJ393211 QKF393211 QUB393211 RDX393211 RNT393211 RXP393211 SHL393211 SRH393211 TBD393211 TKZ393211 TUV393211 UER393211 UON393211 UYJ393211 VIF393211 VSB393211 WBX393211 WLT393211 WVP393211 I458745 JD458747 SZ458747 ACV458747 AMR458747 AWN458747 BGJ458747 BQF458747 CAB458747 CJX458747 CTT458747 DDP458747 DNL458747 DXH458747 EHD458747 EQZ458747 FAV458747 FKR458747 FUN458747 GEJ458747 GOF458747 GYB458747 HHX458747 HRT458747 IBP458747 ILL458747 IVH458747 JFD458747 JOZ458747 JYV458747 KIR458747 KSN458747 LCJ458747 LMF458747 LWB458747 MFX458747 MPT458747 MZP458747 NJL458747 NTH458747 ODD458747 OMZ458747 OWV458747 PGR458747 PQN458747 QAJ458747 QKF458747 QUB458747 RDX458747 RNT458747 RXP458747 SHL458747 SRH458747 TBD458747 TKZ458747 TUV458747 UER458747 UON458747 UYJ458747 VIF458747 VSB458747 WBX458747 WLT458747 WVP458747 I524281 JD524283 SZ524283 ACV524283 AMR524283 AWN524283 BGJ524283 BQF524283 CAB524283 CJX524283 CTT524283 DDP524283 DNL524283 DXH524283 EHD524283 EQZ524283 FAV524283 FKR524283 FUN524283 GEJ524283 GOF524283 GYB524283 HHX524283 HRT524283 IBP524283 ILL524283 IVH524283 JFD524283 JOZ524283 JYV524283 KIR524283 KSN524283 LCJ524283 LMF524283 LWB524283 MFX524283 MPT524283 MZP524283 NJL524283 NTH524283 ODD524283 OMZ524283 OWV524283 PGR524283 PQN524283 QAJ524283 QKF524283 QUB524283 RDX524283 RNT524283 RXP524283 SHL524283 SRH524283 TBD524283 TKZ524283 TUV524283 UER524283 UON524283 UYJ524283 VIF524283 VSB524283 WBX524283 WLT524283 WVP524283 I589817 JD589819 SZ589819 ACV589819 AMR589819 AWN589819 BGJ589819 BQF589819 CAB589819 CJX589819 CTT589819 DDP589819 DNL589819 DXH589819 EHD589819 EQZ589819 FAV589819 FKR589819 FUN589819 GEJ589819 GOF589819 GYB589819 HHX589819 HRT589819 IBP589819 ILL589819 IVH589819 JFD589819 JOZ589819 JYV589819 KIR589819 KSN589819 LCJ589819 LMF589819 LWB589819 MFX589819 MPT589819 MZP589819 NJL589819 NTH589819 ODD589819 OMZ589819 OWV589819 PGR589819 PQN589819 QAJ589819 QKF589819 QUB589819 RDX589819 RNT589819 RXP589819 SHL589819 SRH589819 TBD589819 TKZ589819 TUV589819 UER589819 UON589819 UYJ589819 VIF589819 VSB589819 WBX589819 WLT589819 WVP589819 I655353 JD655355 SZ655355 ACV655355 AMR655355 AWN655355 BGJ655355 BQF655355 CAB655355 CJX655355 CTT655355 DDP655355 DNL655355 DXH655355 EHD655355 EQZ655355 FAV655355 FKR655355 FUN655355 GEJ655355 GOF655355 GYB655355 HHX655355 HRT655355 IBP655355 ILL655355 IVH655355 JFD655355 JOZ655355 JYV655355 KIR655355 KSN655355 LCJ655355 LMF655355 LWB655355 MFX655355 MPT655355 MZP655355 NJL655355 NTH655355 ODD655355 OMZ655355 OWV655355 PGR655355 PQN655355 QAJ655355 QKF655355 QUB655355 RDX655355 RNT655355 RXP655355 SHL655355 SRH655355 TBD655355 TKZ655355 TUV655355 UER655355 UON655355 UYJ655355 VIF655355 VSB655355 WBX655355 WLT655355 WVP655355 I720889 JD720891 SZ720891 ACV720891 AMR720891 AWN720891 BGJ720891 BQF720891 CAB720891 CJX720891 CTT720891 DDP720891 DNL720891 DXH720891 EHD720891 EQZ720891 FAV720891 FKR720891 FUN720891 GEJ720891 GOF720891 GYB720891 HHX720891 HRT720891 IBP720891 ILL720891 IVH720891 JFD720891 JOZ720891 JYV720891 KIR720891 KSN720891 LCJ720891 LMF720891 LWB720891 MFX720891 MPT720891 MZP720891 NJL720891 NTH720891 ODD720891 OMZ720891 OWV720891 PGR720891 PQN720891 QAJ720891 QKF720891 QUB720891 RDX720891 RNT720891 RXP720891 SHL720891 SRH720891 TBD720891 TKZ720891 TUV720891 UER720891 UON720891 UYJ720891 VIF720891 VSB720891 WBX720891 WLT720891 WVP720891 I786425 JD786427 SZ786427 ACV786427 AMR786427 AWN786427 BGJ786427 BQF786427 CAB786427 CJX786427 CTT786427 DDP786427 DNL786427 DXH786427 EHD786427 EQZ786427 FAV786427 FKR786427 FUN786427 GEJ786427 GOF786427 GYB786427 HHX786427 HRT786427 IBP786427 ILL786427 IVH786427 JFD786427 JOZ786427 JYV786427 KIR786427 KSN786427 LCJ786427 LMF786427 LWB786427 MFX786427 MPT786427 MZP786427 NJL786427 NTH786427 ODD786427 OMZ786427 OWV786427 PGR786427 PQN786427 QAJ786427 QKF786427 QUB786427 RDX786427 RNT786427 RXP786427 SHL786427 SRH786427 TBD786427 TKZ786427 TUV786427 UER786427 UON786427 UYJ786427 VIF786427 VSB786427 WBX786427 WLT786427 WVP786427 I851961 JD851963 SZ851963 ACV851963 AMR851963 AWN851963 BGJ851963 BQF851963 CAB851963 CJX851963 CTT851963 DDP851963 DNL851963 DXH851963 EHD851963 EQZ851963 FAV851963 FKR851963 FUN851963 GEJ851963 GOF851963 GYB851963 HHX851963 HRT851963 IBP851963 ILL851963 IVH851963 JFD851963 JOZ851963 JYV851963 KIR851963 KSN851963 LCJ851963 LMF851963 LWB851963 MFX851963 MPT851963 MZP851963 NJL851963 NTH851963 ODD851963 OMZ851963 OWV851963 PGR851963 PQN851963 QAJ851963 QKF851963 QUB851963 RDX851963 RNT851963 RXP851963 SHL851963 SRH851963 TBD851963 TKZ851963 TUV851963 UER851963 UON851963 UYJ851963 VIF851963 VSB851963 WBX851963 WLT851963 WVP851963 I917497 JD917499 SZ917499 ACV917499 AMR917499 AWN917499 BGJ917499 BQF917499 CAB917499 CJX917499 CTT917499 DDP917499 DNL917499 DXH917499 EHD917499 EQZ917499 FAV917499 FKR917499 FUN917499 GEJ917499 GOF917499 GYB917499 HHX917499 HRT917499 IBP917499 ILL917499 IVH917499 JFD917499 JOZ917499 JYV917499 KIR917499 KSN917499 LCJ917499 LMF917499 LWB917499 MFX917499 MPT917499 MZP917499 NJL917499 NTH917499 ODD917499 OMZ917499 OWV917499 PGR917499 PQN917499 QAJ917499 QKF917499 QUB917499 RDX917499 RNT917499 RXP917499 SHL917499 SRH917499 TBD917499 TKZ917499 TUV917499 UER917499 UON917499 UYJ917499 VIF917499 VSB917499 WBX917499 WLT917499 WVP917499 I983033 JD983035 SZ983035 ACV983035 AMR983035 AWN983035 BGJ983035 BQF983035 CAB983035 CJX983035 CTT983035 DDP983035 DNL983035 DXH983035 EHD983035 EQZ983035 FAV983035 FKR983035 FUN983035 GEJ983035 GOF983035 GYB983035 HHX983035 HRT983035 IBP983035 ILL983035 IVH983035 JFD983035 JOZ983035 JYV983035 KIR983035 KSN983035 LCJ983035 LMF983035 LWB983035 MFX983035 MPT983035 MZP983035 NJL983035 NTH983035 ODD983035 OMZ983035 OWV983035 PGR983035 PQN983035 QAJ983035 QKF983035 QUB983035 RDX983035 RNT983035 RXP983035 SHL983035 SRH983035 TBD983035 TKZ983035 TUV983035 UER983035 UON983035 UYJ983035 VIF983035 VSB983035 WBX983035 WLT983035">
      <mc:AlternateContent xmlns:x12ac="http://schemas.microsoft.com/office/spreadsheetml/2011/1/ac" xmlns:mc="http://schemas.openxmlformats.org/markup-compatibility/2006">
        <mc:Choice Requires="x12ac">
          <x12ac:list>"""Monsieur"""," ""Madame""","""Mademoiselle"""</x12ac:list>
        </mc:Choice>
        <mc:Fallback>
          <formula1>"""Monsieur"", ""Madame"",""Mademoiselle"""</formula1>
        </mc:Fallback>
      </mc:AlternateContent>
    </dataValidation>
    <dataValidation type="whole" allowBlank="1" showInputMessage="1" showErrorMessage="1" sqref="WVK98302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D65521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D131057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D196593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D262129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D327665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D393201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D458737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D524273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D589809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D655345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D720881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D786417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D851953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D917489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D983025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formula1>2</formula1>
      <formula2>20000000000</formula2>
    </dataValidation>
  </dataValidations>
  <pageMargins left="0.70866141732283472" right="0.70866141732283472" top="0.78740157480314965" bottom="0.94488188976377963" header="0.31496062992125984" footer="0.31496062992125984"/>
  <pageSetup paperSize="9" scale="66" fitToHeight="0" orientation="landscape" horizontalDpi="1200" verticalDpi="1200" r:id="rId1"/>
  <headerFooter>
    <oddHeader>&amp;L&amp;G</oddHeader>
    <oddFooter>&amp;LIBS Europe SA
Route de Luxembourg 68
4972 Dippach (GDL)
CAA 2005CM014&amp;CTel : +32 4 2597672
Fax : + 32 4 2597644
affaires@ibseurope.com
RC Lucembourg B108838&amp;RBelfius 068/2436068-37
IBAN BE35 0682 4360 6837
BIC: GKCCBEBB</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B1:P44"/>
  <sheetViews>
    <sheetView showGridLines="0" showWhiteSpace="0" topLeftCell="A13" zoomScaleNormal="100" zoomScaleSheetLayoutView="130" zoomScalePageLayoutView="80" workbookViewId="0">
      <selection activeCell="B30" sqref="B30"/>
    </sheetView>
  </sheetViews>
  <sheetFormatPr baseColWidth="10" defaultRowHeight="15.75" x14ac:dyDescent="0.25"/>
  <cols>
    <col min="1" max="1" width="5.5" style="26" customWidth="1"/>
    <col min="2" max="4" width="15.1640625" style="26" customWidth="1"/>
    <col min="5" max="5" width="20.5" style="26" customWidth="1"/>
    <col min="6" max="7" width="15.1640625" style="26" customWidth="1"/>
    <col min="8" max="8" width="26.83203125" style="26" customWidth="1"/>
    <col min="9" max="9" width="19.5" style="26" customWidth="1"/>
    <col min="10" max="10" width="15.1640625" style="26" customWidth="1"/>
    <col min="11" max="11" width="9.33203125" style="26" customWidth="1"/>
    <col min="12" max="17" width="7.5" style="26" customWidth="1"/>
    <col min="18" max="16384" width="12" style="26"/>
  </cols>
  <sheetData>
    <row r="1" spans="2:10" ht="25.5" customHeight="1" x14ac:dyDescent="0.25">
      <c r="B1" s="377" t="s">
        <v>68</v>
      </c>
      <c r="C1" s="377"/>
      <c r="D1" s="377"/>
      <c r="E1" s="377"/>
      <c r="F1" s="377"/>
      <c r="G1" s="377"/>
      <c r="H1" s="377"/>
      <c r="I1" s="377"/>
      <c r="J1" s="377"/>
    </row>
    <row r="3" spans="2:10" x14ac:dyDescent="0.25">
      <c r="C3" s="28"/>
      <c r="D3" s="31" t="s">
        <v>177</v>
      </c>
      <c r="E3" s="28" t="s">
        <v>178</v>
      </c>
      <c r="F3" s="30"/>
      <c r="G3" s="30"/>
      <c r="H3" s="30"/>
      <c r="I3" s="30"/>
      <c r="J3" s="30"/>
    </row>
    <row r="4" spans="2:10" x14ac:dyDescent="0.25">
      <c r="C4" s="30"/>
      <c r="D4" s="31" t="s">
        <v>179</v>
      </c>
      <c r="E4" s="28" t="s">
        <v>183</v>
      </c>
      <c r="F4" s="30"/>
      <c r="G4" s="30"/>
      <c r="H4" s="30"/>
      <c r="I4" s="30"/>
      <c r="J4" s="29"/>
    </row>
    <row r="5" spans="2:10" x14ac:dyDescent="0.25">
      <c r="B5" s="30"/>
      <c r="C5" s="30"/>
      <c r="D5" s="31" t="s">
        <v>180</v>
      </c>
      <c r="E5" s="28" t="s">
        <v>184</v>
      </c>
      <c r="F5" s="30"/>
      <c r="G5" s="30"/>
      <c r="H5" s="30"/>
      <c r="I5" s="30"/>
      <c r="J5" s="29"/>
    </row>
    <row r="6" spans="2:10" x14ac:dyDescent="0.25">
      <c r="C6" s="30"/>
      <c r="D6" s="31" t="s">
        <v>181</v>
      </c>
      <c r="E6" s="28" t="s">
        <v>182</v>
      </c>
      <c r="F6" s="30"/>
      <c r="G6" s="30"/>
      <c r="H6" s="30"/>
      <c r="I6" s="30"/>
      <c r="J6" s="29"/>
    </row>
    <row r="7" spans="2:10" ht="16.5" customHeight="1" x14ac:dyDescent="0.25">
      <c r="B7" s="30"/>
      <c r="C7" s="30"/>
      <c r="D7" s="31"/>
      <c r="E7" s="32"/>
      <c r="F7" s="30"/>
      <c r="G7" s="30"/>
      <c r="H7" s="30"/>
      <c r="I7" s="30"/>
      <c r="J7" s="29"/>
    </row>
    <row r="8" spans="2:10" ht="25.5" customHeight="1" x14ac:dyDescent="0.25">
      <c r="B8" s="184" t="s">
        <v>61</v>
      </c>
      <c r="C8" s="183"/>
      <c r="D8" s="183"/>
      <c r="E8" s="183"/>
      <c r="F8" s="183"/>
      <c r="G8" s="183"/>
      <c r="H8" s="183"/>
      <c r="I8" s="183"/>
      <c r="J8" s="183"/>
    </row>
    <row r="9" spans="2:10" ht="66" customHeight="1" x14ac:dyDescent="0.25">
      <c r="B9" s="376" t="s">
        <v>190</v>
      </c>
      <c r="C9" s="376"/>
      <c r="D9" s="376"/>
      <c r="E9" s="376"/>
      <c r="F9" s="376"/>
      <c r="G9" s="376"/>
      <c r="H9" s="376"/>
      <c r="I9" s="376"/>
      <c r="J9" s="376"/>
    </row>
    <row r="10" spans="2:10" ht="27.75" customHeight="1" x14ac:dyDescent="0.25">
      <c r="B10" s="184" t="s">
        <v>60</v>
      </c>
      <c r="C10" s="183"/>
      <c r="D10" s="183"/>
      <c r="E10" s="183"/>
      <c r="F10" s="183"/>
      <c r="G10" s="183"/>
      <c r="H10" s="183"/>
      <c r="I10" s="183"/>
      <c r="J10" s="183"/>
    </row>
    <row r="11" spans="2:10" s="183" customFormat="1" ht="78.75" customHeight="1" x14ac:dyDescent="0.25">
      <c r="B11" s="381" t="s">
        <v>59</v>
      </c>
      <c r="C11" s="381"/>
      <c r="D11" s="381"/>
      <c r="E11" s="381"/>
      <c r="F11" s="381"/>
      <c r="G11" s="381"/>
      <c r="H11" s="381"/>
      <c r="I11" s="381"/>
      <c r="J11" s="381"/>
    </row>
    <row r="12" spans="2:10" ht="24" customHeight="1" x14ac:dyDescent="0.25">
      <c r="B12" s="369" t="s">
        <v>191</v>
      </c>
      <c r="C12" s="369"/>
      <c r="D12" s="183"/>
      <c r="E12" s="183"/>
      <c r="F12" s="183"/>
      <c r="G12" s="183"/>
      <c r="H12" s="183"/>
      <c r="I12" s="183"/>
      <c r="J12" s="183"/>
    </row>
    <row r="13" spans="2:10" ht="40.5" customHeight="1" x14ac:dyDescent="0.25">
      <c r="B13" s="374" t="s">
        <v>192</v>
      </c>
      <c r="C13" s="374"/>
      <c r="D13" s="374"/>
      <c r="E13" s="374"/>
      <c r="F13" s="374"/>
      <c r="G13" s="374"/>
      <c r="H13" s="374"/>
      <c r="I13" s="374"/>
      <c r="J13" s="374"/>
    </row>
    <row r="14" spans="2:10" x14ac:dyDescent="0.25">
      <c r="B14" s="185"/>
      <c r="C14" s="183"/>
      <c r="D14" s="183"/>
      <c r="E14" s="183"/>
      <c r="F14" s="183"/>
      <c r="G14" s="183"/>
      <c r="H14" s="183"/>
      <c r="I14" s="183"/>
      <c r="J14" s="183"/>
    </row>
    <row r="15" spans="2:10" ht="29.25" customHeight="1" x14ac:dyDescent="0.25">
      <c r="B15" s="369" t="s">
        <v>193</v>
      </c>
      <c r="C15" s="369"/>
      <c r="D15" s="369"/>
      <c r="E15" s="183"/>
      <c r="F15" s="183"/>
      <c r="G15" s="183"/>
      <c r="H15" s="183"/>
      <c r="I15" s="183"/>
      <c r="J15" s="183"/>
    </row>
    <row r="16" spans="2:10" ht="32.25" customHeight="1" x14ac:dyDescent="0.25">
      <c r="B16" s="382" t="s">
        <v>194</v>
      </c>
      <c r="C16" s="383"/>
      <c r="D16" s="383"/>
      <c r="E16" s="383"/>
      <c r="F16" s="383"/>
      <c r="G16" s="383"/>
      <c r="H16" s="383"/>
      <c r="I16" s="383"/>
      <c r="J16" s="383"/>
    </row>
    <row r="17" spans="2:13" x14ac:dyDescent="0.25">
      <c r="B17" s="183"/>
      <c r="C17" s="183"/>
      <c r="D17" s="183"/>
      <c r="E17" s="183"/>
      <c r="F17" s="183"/>
      <c r="G17" s="183"/>
      <c r="H17" s="183"/>
      <c r="I17" s="183"/>
      <c r="J17" s="191"/>
      <c r="K17" s="190"/>
    </row>
    <row r="18" spans="2:13" ht="25.5" customHeight="1" x14ac:dyDescent="0.25">
      <c r="B18" s="187" t="s">
        <v>195</v>
      </c>
      <c r="C18" s="187"/>
      <c r="D18" s="188"/>
      <c r="E18" s="183"/>
      <c r="F18" s="183"/>
      <c r="G18" s="183"/>
      <c r="H18" s="183"/>
      <c r="I18" s="183"/>
      <c r="J18" s="191"/>
    </row>
    <row r="19" spans="2:13" x14ac:dyDescent="0.25">
      <c r="B19" s="384" t="s">
        <v>196</v>
      </c>
      <c r="C19" s="384"/>
      <c r="D19" s="384"/>
      <c r="E19" s="384"/>
      <c r="F19" s="384"/>
      <c r="G19" s="384"/>
      <c r="H19" s="384"/>
      <c r="I19" s="384"/>
      <c r="J19" s="191"/>
      <c r="K19" s="190"/>
    </row>
    <row r="20" spans="2:13" x14ac:dyDescent="0.25">
      <c r="B20" s="185"/>
      <c r="C20" s="183"/>
      <c r="D20" s="183"/>
      <c r="E20" s="183"/>
      <c r="F20" s="183"/>
      <c r="G20" s="183"/>
      <c r="H20" s="183"/>
      <c r="I20" s="183"/>
      <c r="J20" s="191"/>
      <c r="K20" s="190"/>
    </row>
    <row r="21" spans="2:13" ht="30.75" customHeight="1" x14ac:dyDescent="0.25">
      <c r="B21" s="189" t="s">
        <v>197</v>
      </c>
      <c r="C21" s="189"/>
      <c r="D21" s="189"/>
      <c r="E21" s="183"/>
      <c r="F21" s="183"/>
      <c r="G21" s="183"/>
      <c r="H21" s="183"/>
      <c r="I21" s="183"/>
      <c r="J21" s="183"/>
    </row>
    <row r="22" spans="2:13" ht="34.5" customHeight="1" x14ac:dyDescent="0.25">
      <c r="B22" s="374" t="s">
        <v>198</v>
      </c>
      <c r="C22" s="374"/>
      <c r="D22" s="374"/>
      <c r="E22" s="374"/>
      <c r="F22" s="374"/>
      <c r="G22" s="374"/>
      <c r="H22" s="374"/>
      <c r="I22" s="374"/>
      <c r="J22" s="374"/>
    </row>
    <row r="23" spans="2:13" x14ac:dyDescent="0.25">
      <c r="B23" s="186"/>
      <c r="C23" s="183"/>
      <c r="D23" s="183"/>
      <c r="E23" s="183"/>
      <c r="F23" s="183"/>
      <c r="G23" s="183"/>
      <c r="H23" s="183"/>
      <c r="I23" s="183"/>
      <c r="J23" s="183"/>
    </row>
    <row r="24" spans="2:13" ht="24" customHeight="1" x14ac:dyDescent="0.25">
      <c r="B24" s="369" t="s">
        <v>199</v>
      </c>
      <c r="C24" s="369"/>
      <c r="D24" s="369"/>
      <c r="E24" s="183"/>
      <c r="F24" s="183"/>
      <c r="G24" s="183"/>
      <c r="H24" s="183"/>
      <c r="I24" s="183"/>
      <c r="J24" s="183"/>
    </row>
    <row r="25" spans="2:13" ht="47.25" customHeight="1" x14ac:dyDescent="0.25">
      <c r="B25" s="374" t="s">
        <v>201</v>
      </c>
      <c r="C25" s="374"/>
      <c r="D25" s="374"/>
      <c r="E25" s="374"/>
      <c r="F25" s="374"/>
      <c r="G25" s="374"/>
      <c r="H25" s="374"/>
      <c r="I25" s="374"/>
      <c r="J25" s="374"/>
      <c r="M25" s="27"/>
    </row>
    <row r="26" spans="2:13" x14ac:dyDescent="0.25">
      <c r="B26" s="385"/>
      <c r="C26" s="385"/>
      <c r="D26" s="385"/>
      <c r="E26" s="385"/>
      <c r="F26" s="385"/>
      <c r="G26" s="385"/>
      <c r="H26" s="385"/>
      <c r="I26" s="183"/>
      <c r="J26" s="183"/>
      <c r="M26" s="27"/>
    </row>
    <row r="27" spans="2:13" x14ac:dyDescent="0.25">
      <c r="B27" s="185"/>
      <c r="C27" s="183"/>
      <c r="D27" s="183"/>
      <c r="E27" s="183"/>
      <c r="F27" s="183"/>
      <c r="G27" s="183"/>
      <c r="H27" s="183"/>
      <c r="I27" s="183"/>
      <c r="J27" s="183"/>
      <c r="M27" s="27"/>
    </row>
    <row r="28" spans="2:13" ht="24" customHeight="1" x14ac:dyDescent="0.25">
      <c r="B28" s="369" t="s">
        <v>202</v>
      </c>
      <c r="C28" s="369"/>
      <c r="D28" s="369"/>
      <c r="E28" s="183"/>
      <c r="F28" s="183"/>
      <c r="G28" s="183"/>
      <c r="H28" s="183"/>
      <c r="I28" s="183"/>
      <c r="J28" s="183"/>
      <c r="M28" s="27"/>
    </row>
    <row r="29" spans="2:13" x14ac:dyDescent="0.25">
      <c r="B29" s="386" t="str">
        <f>"La limite d'indemnité par sinistre est fixée à "&amp;TEXT(proposition!C41,"0%")&amp;" du capital contenu garanti."</f>
        <v>La limite d'indemnité par sinistre est fixée à 50% du capital contenu garanti.</v>
      </c>
      <c r="C29" s="386"/>
      <c r="D29" s="386"/>
      <c r="E29" s="386"/>
      <c r="F29" s="386"/>
      <c r="G29" s="386"/>
      <c r="H29" s="386"/>
      <c r="I29" s="386"/>
      <c r="J29" s="183"/>
      <c r="M29" s="27"/>
    </row>
    <row r="30" spans="2:13" x14ac:dyDescent="0.25">
      <c r="B30" s="185" t="s">
        <v>200</v>
      </c>
      <c r="C30" s="183"/>
      <c r="D30" s="183"/>
      <c r="E30" s="183"/>
      <c r="F30" s="183"/>
      <c r="G30" s="183"/>
      <c r="H30" s="183"/>
      <c r="I30" s="183"/>
      <c r="J30" s="183"/>
      <c r="M30" s="27"/>
    </row>
    <row r="31" spans="2:13" ht="24" customHeight="1" x14ac:dyDescent="0.25">
      <c r="B31" s="369" t="s">
        <v>203</v>
      </c>
      <c r="C31" s="369"/>
      <c r="D31" s="369"/>
      <c r="E31" s="183"/>
      <c r="F31" s="183"/>
      <c r="G31" s="183"/>
      <c r="H31" s="183"/>
      <c r="I31" s="183"/>
      <c r="J31" s="183"/>
      <c r="M31" s="27"/>
    </row>
    <row r="32" spans="2:13" ht="73.5" customHeight="1" x14ac:dyDescent="0.25">
      <c r="B32" s="374" t="s">
        <v>204</v>
      </c>
      <c r="C32" s="374"/>
      <c r="D32" s="374"/>
      <c r="E32" s="374"/>
      <c r="F32" s="374"/>
      <c r="G32" s="374"/>
      <c r="H32" s="374"/>
      <c r="I32" s="374"/>
      <c r="J32" s="374"/>
      <c r="M32" s="27"/>
    </row>
    <row r="33" spans="2:16" ht="19.5" customHeight="1" x14ac:dyDescent="0.25">
      <c r="B33" s="185" t="s">
        <v>200</v>
      </c>
      <c r="C33" s="183"/>
      <c r="D33" s="183"/>
      <c r="E33" s="183"/>
      <c r="F33" s="183"/>
      <c r="G33" s="183"/>
      <c r="H33" s="183"/>
      <c r="I33" s="183"/>
      <c r="J33" s="183"/>
      <c r="M33" s="27"/>
    </row>
    <row r="34" spans="2:16" ht="27.75" customHeight="1" x14ac:dyDescent="0.25">
      <c r="B34" s="375" t="s">
        <v>205</v>
      </c>
      <c r="C34" s="375"/>
      <c r="D34" s="375"/>
      <c r="E34" s="375"/>
      <c r="F34" s="183"/>
      <c r="G34" s="183"/>
      <c r="H34" s="183"/>
      <c r="I34" s="183"/>
      <c r="J34" s="183"/>
      <c r="M34" s="27"/>
    </row>
    <row r="35" spans="2:16" ht="94.5" customHeight="1" x14ac:dyDescent="0.25">
      <c r="B35" s="374" t="s">
        <v>207</v>
      </c>
      <c r="C35" s="374"/>
      <c r="D35" s="374"/>
      <c r="E35" s="374"/>
      <c r="F35" s="374"/>
      <c r="G35" s="374"/>
      <c r="H35" s="374"/>
      <c r="I35" s="374"/>
      <c r="J35" s="374"/>
    </row>
    <row r="36" spans="2:16" ht="11.25" customHeight="1" x14ac:dyDescent="0.25">
      <c r="B36" s="194"/>
      <c r="C36" s="194"/>
      <c r="D36" s="194"/>
      <c r="E36" s="194"/>
      <c r="F36" s="194"/>
      <c r="G36" s="194"/>
      <c r="H36" s="194"/>
      <c r="I36" s="194"/>
      <c r="J36" s="194"/>
    </row>
    <row r="37" spans="2:16" s="183" customFormat="1" x14ac:dyDescent="0.25">
      <c r="B37" s="370" t="str">
        <f>"Fait en 2 exemplaires, dont un à retourner signé a IBS Europe, le "&amp;Contrat!D8</f>
        <v xml:space="preserve">Fait en 2 exemplaires, dont un à retourner signé a IBS Europe, le </v>
      </c>
      <c r="C37" s="370"/>
      <c r="D37" s="370"/>
      <c r="E37" s="370"/>
      <c r="F37" s="370"/>
      <c r="G37" s="370"/>
      <c r="H37" s="370"/>
      <c r="I37" s="370"/>
      <c r="J37" s="370"/>
    </row>
    <row r="38" spans="2:16" s="183" customFormat="1" x14ac:dyDescent="0.25">
      <c r="B38" s="371" t="s">
        <v>58</v>
      </c>
      <c r="C38" s="371"/>
      <c r="D38" s="371"/>
      <c r="E38" s="371"/>
      <c r="F38" s="371" t="s">
        <v>57</v>
      </c>
      <c r="G38" s="371"/>
      <c r="H38" s="371"/>
      <c r="I38" s="371"/>
      <c r="J38" s="371"/>
    </row>
    <row r="39" spans="2:16" s="183" customFormat="1" x14ac:dyDescent="0.25">
      <c r="B39" s="192"/>
      <c r="C39" s="192"/>
      <c r="D39" s="192"/>
      <c r="E39" s="192"/>
      <c r="F39" s="192"/>
      <c r="G39" s="192"/>
      <c r="H39" s="192"/>
      <c r="I39" s="192"/>
      <c r="J39" s="192"/>
    </row>
    <row r="40" spans="2:16" s="183" customFormat="1" x14ac:dyDescent="0.25">
      <c r="B40" s="192"/>
      <c r="C40" s="192"/>
      <c r="D40" s="192"/>
      <c r="E40" s="192"/>
      <c r="F40" s="192"/>
      <c r="G40" s="192"/>
      <c r="H40" s="192"/>
      <c r="I40" s="192"/>
      <c r="J40" s="192"/>
    </row>
    <row r="41" spans="2:16" s="183" customFormat="1" x14ac:dyDescent="0.25">
      <c r="B41" s="192"/>
      <c r="C41" s="192"/>
      <c r="D41" s="192"/>
      <c r="E41" s="192"/>
      <c r="F41" s="192"/>
      <c r="G41" s="192"/>
      <c r="H41" s="192"/>
      <c r="I41" s="192"/>
      <c r="J41" s="192"/>
    </row>
    <row r="44" spans="2:16" s="33" customFormat="1" ht="47.25" customHeight="1" x14ac:dyDescent="0.2">
      <c r="B44" s="372" t="s">
        <v>206</v>
      </c>
      <c r="C44" s="373"/>
      <c r="D44" s="373"/>
      <c r="E44" s="193"/>
      <c r="F44" s="378" t="s">
        <v>37</v>
      </c>
      <c r="G44" s="380"/>
      <c r="H44" s="378" t="s">
        <v>38</v>
      </c>
      <c r="I44" s="379"/>
      <c r="J44" s="379"/>
      <c r="K44" s="56"/>
      <c r="L44" s="56"/>
      <c r="M44" s="56"/>
      <c r="N44" s="56"/>
      <c r="O44" s="56"/>
      <c r="P44" s="56"/>
    </row>
  </sheetData>
  <sheetProtection sheet="1" objects="1" scenarios="1" selectLockedCells="1" selectUnlockedCells="1"/>
  <mergeCells count="24">
    <mergeCell ref="B9:J9"/>
    <mergeCell ref="B1:J1"/>
    <mergeCell ref="H44:J44"/>
    <mergeCell ref="F44:G44"/>
    <mergeCell ref="B11:J11"/>
    <mergeCell ref="B12:C12"/>
    <mergeCell ref="B13:J13"/>
    <mergeCell ref="B15:D15"/>
    <mergeCell ref="B16:J16"/>
    <mergeCell ref="B19:I19"/>
    <mergeCell ref="B22:J22"/>
    <mergeCell ref="B24:D24"/>
    <mergeCell ref="B25:J25"/>
    <mergeCell ref="B26:H26"/>
    <mergeCell ref="B28:D28"/>
    <mergeCell ref="B29:I29"/>
    <mergeCell ref="B31:D31"/>
    <mergeCell ref="B37:J37"/>
    <mergeCell ref="B38:E38"/>
    <mergeCell ref="F38:J38"/>
    <mergeCell ref="B44:D44"/>
    <mergeCell ref="B32:J32"/>
    <mergeCell ref="B34:E34"/>
    <mergeCell ref="B35:J35"/>
  </mergeCells>
  <pageMargins left="0.70866141732283472" right="0.70866141732283472" top="0.78740157480314965" bottom="0.94488188976377963" header="0.31496062992125984" footer="0.31496062992125984"/>
  <pageSetup paperSize="9" scale="60" fitToHeight="0" orientation="portrait" horizontalDpi="1200" verticalDpi="1200" r:id="rId1"/>
  <headerFooter>
    <oddHeader>&amp;L&amp;G</oddHeader>
    <oddFooter>&amp;LIBS Europe SA
Route de Luxembourg 68
4972 Dippach (GDL)
CAA 2005CM014&amp;CTel : +32 4 2597672
Fax : + 32 4 2597644
affaires@ibseurope.com
RC Lucembourg B108838&amp;RBelfius 068/2436068-37
IBAN BE35 0682 4360 6837
BIC: GKCCBEBB</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B3:J38"/>
  <sheetViews>
    <sheetView zoomScale="115" zoomScaleNormal="115" workbookViewId="0">
      <selection activeCell="D33" sqref="D33"/>
    </sheetView>
  </sheetViews>
  <sheetFormatPr baseColWidth="10" defaultRowHeight="12.75" x14ac:dyDescent="0.2"/>
  <cols>
    <col min="1" max="1" width="6" style="58" customWidth="1"/>
    <col min="2" max="2" width="21.6640625" style="58" customWidth="1"/>
    <col min="3" max="3" width="11.6640625" style="58" customWidth="1"/>
    <col min="4" max="4" width="13" style="58" customWidth="1"/>
    <col min="5" max="6" width="16" style="58" customWidth="1"/>
    <col min="7" max="7" width="5" style="58" customWidth="1"/>
    <col min="8" max="8" width="12" style="58" customWidth="1"/>
    <col min="9" max="16384" width="12" style="58"/>
  </cols>
  <sheetData>
    <row r="3" spans="2:6" ht="12" customHeight="1" x14ac:dyDescent="0.2"/>
    <row r="5" spans="2:6" x14ac:dyDescent="0.2">
      <c r="E5" s="58" t="str">
        <f>+proposition!E11</f>
        <v>……………………………………………………………………..</v>
      </c>
    </row>
    <row r="6" spans="2:6" x14ac:dyDescent="0.2">
      <c r="E6" s="58" t="str">
        <f>+proposition!C13</f>
        <v>………………………………………….</v>
      </c>
    </row>
    <row r="7" spans="2:6" x14ac:dyDescent="0.2">
      <c r="E7" s="58" t="str">
        <f>proposition!F13&amp;" "&amp;proposition!C14</f>
        <v>………. ……………………………</v>
      </c>
    </row>
    <row r="11" spans="2:6" x14ac:dyDescent="0.2">
      <c r="B11" s="58" t="s">
        <v>69</v>
      </c>
    </row>
    <row r="15" spans="2:6" x14ac:dyDescent="0.2">
      <c r="B15" s="387" t="s">
        <v>176</v>
      </c>
      <c r="C15" s="387"/>
      <c r="D15" s="387"/>
      <c r="E15" s="387"/>
      <c r="F15" s="387"/>
    </row>
    <row r="18" spans="2:10" x14ac:dyDescent="0.2">
      <c r="E18" s="59" t="s">
        <v>43</v>
      </c>
      <c r="F18" s="60">
        <f>+Contrat!D8+245</f>
        <v>245</v>
      </c>
    </row>
    <row r="22" spans="2:10" x14ac:dyDescent="0.2">
      <c r="B22" s="58" t="s">
        <v>20</v>
      </c>
      <c r="C22" s="58" t="str">
        <f>+Contrat!D7</f>
        <v>PRI000100............................................./.............................................</v>
      </c>
    </row>
    <row r="24" spans="2:10" x14ac:dyDescent="0.2">
      <c r="B24" s="61" t="s">
        <v>70</v>
      </c>
    </row>
    <row r="25" spans="2:10" x14ac:dyDescent="0.2">
      <c r="B25" s="58" t="s">
        <v>71</v>
      </c>
      <c r="D25" s="60">
        <f>+Contrat!D9</f>
        <v>365</v>
      </c>
    </row>
    <row r="27" spans="2:10" ht="15" x14ac:dyDescent="0.2">
      <c r="B27" s="57" t="s">
        <v>75</v>
      </c>
      <c r="C27"/>
      <c r="D27"/>
      <c r="E27"/>
      <c r="F27"/>
      <c r="G27"/>
      <c r="H27"/>
      <c r="I27"/>
      <c r="J27"/>
    </row>
    <row r="28" spans="2:10" ht="15" x14ac:dyDescent="0.2">
      <c r="B28" s="57" t="s">
        <v>79</v>
      </c>
      <c r="C28"/>
      <c r="D28"/>
      <c r="E28"/>
      <c r="F28"/>
      <c r="G28"/>
      <c r="H28"/>
      <c r="I28"/>
      <c r="J28"/>
    </row>
    <row r="29" spans="2:10" ht="15" x14ac:dyDescent="0.2">
      <c r="B29" s="57"/>
      <c r="C29"/>
      <c r="D29"/>
      <c r="E29"/>
      <c r="F29"/>
      <c r="G29"/>
      <c r="H29"/>
      <c r="I29"/>
      <c r="J29"/>
    </row>
    <row r="30" spans="2:10" ht="15" x14ac:dyDescent="0.2">
      <c r="B30" s="57" t="s">
        <v>72</v>
      </c>
      <c r="C30"/>
      <c r="D30"/>
      <c r="E30"/>
      <c r="F30"/>
      <c r="G30"/>
      <c r="H30"/>
      <c r="I30"/>
      <c r="J30"/>
    </row>
    <row r="31" spans="2:10" ht="15" x14ac:dyDescent="0.2">
      <c r="B31" s="57"/>
      <c r="C31"/>
      <c r="D31"/>
      <c r="E31"/>
      <c r="F31"/>
      <c r="G31"/>
      <c r="H31"/>
      <c r="I31"/>
      <c r="J31"/>
    </row>
    <row r="32" spans="2:10" ht="15" x14ac:dyDescent="0.2">
      <c r="B32" s="57" t="s">
        <v>73</v>
      </c>
      <c r="C32"/>
      <c r="D32"/>
      <c r="E32"/>
      <c r="F32"/>
      <c r="G32"/>
      <c r="H32"/>
      <c r="I32"/>
      <c r="J32"/>
    </row>
    <row r="33" spans="2:10" ht="15" x14ac:dyDescent="0.2">
      <c r="B33" s="57"/>
      <c r="C33"/>
      <c r="D33"/>
      <c r="E33"/>
      <c r="F33"/>
      <c r="G33"/>
      <c r="H33"/>
      <c r="I33"/>
      <c r="J33"/>
    </row>
    <row r="34" spans="2:10" ht="26.25" customHeight="1" x14ac:dyDescent="0.2">
      <c r="B34" s="57" t="s">
        <v>74</v>
      </c>
      <c r="C34"/>
      <c r="D34"/>
      <c r="E34"/>
      <c r="F34"/>
      <c r="G34"/>
      <c r="H34"/>
      <c r="I34"/>
      <c r="J34"/>
    </row>
    <row r="35" spans="2:10" ht="15" x14ac:dyDescent="0.2">
      <c r="B35" s="57"/>
      <c r="C35"/>
      <c r="D35"/>
      <c r="E35"/>
      <c r="F35"/>
      <c r="G35"/>
      <c r="H35"/>
      <c r="I35"/>
      <c r="J35"/>
    </row>
    <row r="36" spans="2:10" ht="15" x14ac:dyDescent="0.2">
      <c r="B36" s="57"/>
      <c r="C36"/>
      <c r="D36"/>
      <c r="E36"/>
      <c r="F36"/>
      <c r="G36"/>
      <c r="H36"/>
      <c r="I36"/>
      <c r="J36"/>
    </row>
    <row r="37" spans="2:10" ht="15" x14ac:dyDescent="0.2">
      <c r="B37" s="57"/>
      <c r="C37"/>
      <c r="D37"/>
      <c r="E37" s="387" t="s">
        <v>76</v>
      </c>
      <c r="F37" s="387"/>
      <c r="G37" s="62"/>
      <c r="H37"/>
      <c r="I37"/>
      <c r="J37" s="57"/>
    </row>
    <row r="38" spans="2:10" x14ac:dyDescent="0.2">
      <c r="E38" s="58" t="s">
        <v>77</v>
      </c>
    </row>
  </sheetData>
  <sheetProtection selectLockedCells="1" selectUnlockedCells="1"/>
  <mergeCells count="2">
    <mergeCell ref="E37:F37"/>
    <mergeCell ref="B15:F15"/>
  </mergeCells>
  <pageMargins left="0.70866141732283472" right="0.70866141732283472" top="0.78740157480314965" bottom="0.94488188976377963" header="0.31496062992125984" footer="0.31496062992125984"/>
  <pageSetup paperSize="9" scale="96" fitToHeight="0" orientation="portrait" horizontalDpi="1200" verticalDpi="1200" r:id="rId1"/>
  <headerFooter>
    <oddHeader>&amp;L&amp;G</oddHeader>
    <oddFooter>&amp;LIBS Europe SA
Route de Luxembourg 68
4972 Dippach (GDL)
CAA 2005CM014&amp;CTel : +32 4 2597672
Fax : + 32 4 2597644
affaires@ibseurope.com
RC Lucembourg B108838&amp;RBelfius 068/2436068-37
IBAN BE35 0682 4360 6837
BIC: GKCCBEBB</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proposition</vt:lpstr>
      <vt:lpstr>offre</vt:lpstr>
      <vt:lpstr>Contrat</vt:lpstr>
      <vt:lpstr>Clause Part</vt:lpstr>
      <vt:lpstr>Resiliation</vt:lpstr>
      <vt:lpstr>'Clause Part'!Print_Area</vt:lpstr>
      <vt:lpstr>Contrat!Print_Area</vt:lpstr>
      <vt:lpstr>proposition!Print_Area</vt:lpstr>
      <vt:lpstr>Resiliation!Print_Area</vt:lpstr>
      <vt:lpstr>Contrat!Zone_d_impression</vt:lpstr>
      <vt:lpstr>offre!Zone_d_impression</vt:lpstr>
      <vt:lpstr>proposition!Zone_d_impression</vt:lpstr>
      <vt:lpstr>Resiliation!Zone_d_impression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GdM</dc:creator>
  <cp:lastModifiedBy>G de Miomandre</cp:lastModifiedBy>
  <cp:lastPrinted>2014-10-15T12:40:14Z</cp:lastPrinted>
  <dcterms:created xsi:type="dcterms:W3CDTF">2014-09-24T14:17:44Z</dcterms:created>
  <dcterms:modified xsi:type="dcterms:W3CDTF">2014-10-20T14:48:38Z</dcterms:modified>
</cp:coreProperties>
</file>