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75" windowWidth="18960" windowHeight="11265"/>
  </bookViews>
  <sheets>
    <sheet name="proposition" sheetId="1" r:id="rId1"/>
    <sheet name="offre" sheetId="2" state="hidden" r:id="rId2"/>
    <sheet name="Contrat" sheetId="4" state="hidden" r:id="rId3"/>
    <sheet name="Clause Part" sheetId="5" state="hidden" r:id="rId4"/>
    <sheet name="Resiliation" sheetId="7" state="hidden" r:id="rId5"/>
  </sheets>
  <definedNames>
    <definedName name="_xlnm._FilterDatabase" localSheetId="2" hidden="1">Contrat!$G$6:$I$8</definedName>
    <definedName name="Print_Area" localSheetId="3">'Clause Part'!$A$1:$K$44</definedName>
    <definedName name="Print_Area" localSheetId="2">Contrat!$A$1:$S$34</definedName>
    <definedName name="Print_Area" localSheetId="0">proposition!$A$1:$H$85</definedName>
    <definedName name="Print_Area" localSheetId="4">Resiliation!$A$1:$J$54</definedName>
    <definedName name="_xlnm.Print_Area" localSheetId="2">Contrat!$A$1:$S$31</definedName>
    <definedName name="_xlnm.Print_Area" localSheetId="1">offre!$A$1:$G$44</definedName>
    <definedName name="_xlnm.Print_Area" localSheetId="0">proposition!$A$1:$H$85</definedName>
    <definedName name="_xlnm.Print_Area" localSheetId="4">Resiliation!$A$1:$H$44</definedName>
  </definedNames>
  <calcPr calcId="145621"/>
</workbook>
</file>

<file path=xl/calcChain.xml><?xml version="1.0" encoding="utf-8"?>
<calcChain xmlns="http://schemas.openxmlformats.org/spreadsheetml/2006/main">
  <c r="B25" i="2" l="1"/>
  <c r="B29" i="5" l="1"/>
  <c r="B1" i="1" l="1"/>
  <c r="B37" i="5" l="1"/>
  <c r="G28" i="4" l="1"/>
  <c r="G26" i="4"/>
  <c r="G27" i="4"/>
  <c r="D21" i="4"/>
  <c r="I18" i="4"/>
  <c r="D7" i="4" l="1"/>
  <c r="P13" i="4"/>
  <c r="D22" i="4"/>
  <c r="I16" i="4"/>
  <c r="I17" i="4"/>
  <c r="I19" i="4"/>
  <c r="I15" i="4"/>
  <c r="I14" i="4"/>
  <c r="D19" i="4"/>
  <c r="D18" i="4"/>
  <c r="D17" i="4"/>
  <c r="D16" i="4"/>
  <c r="J21" i="1"/>
  <c r="P9" i="4" s="1"/>
  <c r="J20" i="1"/>
  <c r="P8" i="4" s="1"/>
  <c r="Q8" i="4"/>
  <c r="P14" i="4"/>
  <c r="P12" i="4"/>
  <c r="P11" i="4"/>
  <c r="Q11" i="4"/>
  <c r="Q10" i="4"/>
  <c r="Q9" i="4"/>
  <c r="N22" i="1"/>
  <c r="N24" i="1"/>
  <c r="L27" i="1"/>
  <c r="N27" i="1" s="1"/>
  <c r="Q12" i="4" l="1"/>
  <c r="N20" i="1"/>
  <c r="C12" i="2"/>
  <c r="C18" i="2"/>
  <c r="M27" i="1"/>
  <c r="M23" i="1"/>
  <c r="M22" i="1"/>
  <c r="M21" i="1"/>
  <c r="M20" i="1"/>
  <c r="L47" i="1"/>
  <c r="L25" i="1" s="1"/>
  <c r="M25" i="1" s="1"/>
  <c r="C51" i="1"/>
  <c r="L51" i="1" s="1"/>
  <c r="L26" i="1" s="1"/>
  <c r="Q14" i="4" s="1"/>
  <c r="L46" i="1"/>
  <c r="L24" i="1" s="1"/>
  <c r="O65" i="1"/>
  <c r="O64" i="1"/>
  <c r="O63" i="1"/>
  <c r="O61" i="1"/>
  <c r="O62" i="1"/>
  <c r="L62" i="1"/>
  <c r="L61" i="1"/>
  <c r="M58" i="1"/>
  <c r="E20" i="1"/>
  <c r="F18" i="1"/>
  <c r="C18" i="1"/>
  <c r="D15" i="4" s="1"/>
  <c r="C17" i="1"/>
  <c r="D14" i="4" s="1"/>
  <c r="C17" i="2" l="1"/>
  <c r="M24" i="1"/>
  <c r="Q13" i="4"/>
  <c r="M26" i="1"/>
  <c r="N26" i="1"/>
  <c r="M59" i="1"/>
  <c r="I8" i="4" l="1"/>
  <c r="M29" i="1" l="1"/>
  <c r="L29" i="1"/>
  <c r="C22" i="7"/>
  <c r="F18" i="7" l="1"/>
  <c r="E7" i="7"/>
  <c r="E6" i="7"/>
  <c r="E5" i="7"/>
  <c r="N27" i="4" l="1"/>
  <c r="I11" i="4"/>
  <c r="I10" i="4"/>
  <c r="I9" i="4"/>
  <c r="I7" i="4"/>
  <c r="B4" i="4"/>
  <c r="D9" i="4"/>
  <c r="D25" i="7" s="1"/>
  <c r="N29" i="1" l="1"/>
  <c r="F10" i="2" l="1"/>
  <c r="E6" i="2" l="1"/>
  <c r="E5" i="2"/>
  <c r="E4" i="2"/>
  <c r="C21" i="2" l="1"/>
  <c r="Q16" i="4" s="1"/>
  <c r="C16" i="2"/>
  <c r="C22" i="2" l="1"/>
  <c r="C23" i="2" s="1"/>
  <c r="Q18" i="4" s="1"/>
  <c r="C10" i="1" l="1"/>
</calcChain>
</file>

<file path=xl/sharedStrings.xml><?xml version="1.0" encoding="utf-8"?>
<sst xmlns="http://schemas.openxmlformats.org/spreadsheetml/2006/main" count="253" uniqueCount="224">
  <si>
    <t xml:space="preserve"> Apporteur : </t>
  </si>
  <si>
    <t>Ref Apporteur :</t>
  </si>
  <si>
    <r>
      <rPr>
        <sz val="8"/>
        <color rgb="FF231F20"/>
        <rFont val="Times New Roman"/>
        <family val="1"/>
      </rPr>
      <t>Renseignements administratifs</t>
    </r>
  </si>
  <si>
    <r>
      <rPr>
        <sz val="8"/>
        <color rgb="FF231F20"/>
        <rFont val="Times New Roman"/>
        <family val="1"/>
      </rPr>
      <t>Dénomination ou nom et prénom (Nom de jeune fille pour  les dames) :</t>
    </r>
  </si>
  <si>
    <r>
      <rPr>
        <sz val="8"/>
        <color rgb="FF231F20"/>
        <rFont val="Times New Roman"/>
        <family val="1"/>
      </rPr>
      <t>Adresse (rue, numéro, bte) :</t>
    </r>
  </si>
  <si>
    <t>Date de naissance</t>
  </si>
  <si>
    <t>Localité</t>
  </si>
  <si>
    <t>Non</t>
  </si>
  <si>
    <t>Nouvelle Affaire</t>
  </si>
  <si>
    <t>Reservé à IBS Europe</t>
  </si>
  <si>
    <t>Code appo</t>
  </si>
  <si>
    <t>N° client</t>
  </si>
  <si>
    <t>le</t>
  </si>
  <si>
    <t>Type:</t>
  </si>
  <si>
    <t>.............................................</t>
  </si>
  <si>
    <t>M</t>
  </si>
  <si>
    <t>,</t>
  </si>
  <si>
    <r>
      <rPr>
        <b/>
        <sz val="10"/>
        <color rgb="FF231F20"/>
        <rFont val="Times New Roman"/>
        <family val="1"/>
      </rPr>
      <t>Signature</t>
    </r>
  </si>
  <si>
    <t>Etabli à</t>
  </si>
  <si>
    <t>Nationale Suisse Assurances SA Rue des Deux Eglises, 14
1000 Bruxelles</t>
  </si>
  <si>
    <t>Notre référence :</t>
  </si>
  <si>
    <t>Veuillez trouver ci-dessous l'offre établie sur base des informations reprises dans la demande de tarfication</t>
  </si>
  <si>
    <t>au nom de :</t>
  </si>
  <si>
    <t>Prime Annuelle, non fractionnable :</t>
  </si>
  <si>
    <t>taxes et frais :</t>
  </si>
  <si>
    <t>Total :</t>
  </si>
  <si>
    <t>Prime HT :</t>
  </si>
  <si>
    <t>La date de début de couverture est de 48 heures ouvrables après la réception du paiement intégral de la prime.</t>
  </si>
  <si>
    <t>En cas de renouvellement, la copie de l'offre doit nous être retournée dans le mois signée pour accord et le paiement de la prime doit être effectué pendant le délai de validité de l'offre de renouvellement.</t>
  </si>
  <si>
    <t xml:space="preserve">Epouse de : </t>
  </si>
  <si>
    <t>Code postal :</t>
  </si>
  <si>
    <t>Commune:</t>
  </si>
  <si>
    <t>……………………………………………………………………..</t>
  </si>
  <si>
    <t>…………………………………………………………………….</t>
  </si>
  <si>
    <t>………………………………………….</t>
  </si>
  <si>
    <t>……………………………</t>
  </si>
  <si>
    <t>……….</t>
  </si>
  <si>
    <t xml:space="preserve">Tel. +32 2 220 32 11
Fax +32 2 227 56 80
</t>
  </si>
  <si>
    <t>N° CBFA 0124
RPM Bruxelles BCE 0403.274.332</t>
  </si>
  <si>
    <t>Taxes et frais Cie</t>
  </si>
  <si>
    <t>Prime techn HT</t>
  </si>
  <si>
    <t>frais printemps</t>
  </si>
  <si>
    <t>Oui</t>
  </si>
  <si>
    <t>Dippach, le</t>
  </si>
  <si>
    <t>Pour IBS Europe SA, Par délégation de la compagnie</t>
  </si>
  <si>
    <t xml:space="preserve">Police </t>
  </si>
  <si>
    <t>Prénom/Nom</t>
  </si>
  <si>
    <t xml:space="preserve">Civilité </t>
  </si>
  <si>
    <t>Rue et n°</t>
  </si>
  <si>
    <t>Code post/localité</t>
  </si>
  <si>
    <t>Preneur d'assurance</t>
  </si>
  <si>
    <t>Garantie(s) couverte(s)</t>
  </si>
  <si>
    <t>Formules
 choisies</t>
  </si>
  <si>
    <t>Prime annuelle</t>
  </si>
  <si>
    <r>
      <t xml:space="preserve">Prime nette annuelle
</t>
    </r>
    <r>
      <rPr>
        <sz val="9"/>
        <color indexed="8"/>
        <rFont val="Calibri"/>
        <family val="2"/>
      </rPr>
      <t xml:space="preserve"> (à majorer des impôts, cotisations et frais) </t>
    </r>
  </si>
  <si>
    <t>Prime TTC annuelle</t>
  </si>
  <si>
    <r>
      <rPr>
        <b/>
        <u/>
        <sz val="11"/>
        <rFont val="Calibri"/>
        <family val="2"/>
      </rPr>
      <t>AVERTISSEMENT:</t>
    </r>
    <r>
      <rPr>
        <sz val="11"/>
        <rFont val="Calibri"/>
        <family val="2"/>
      </rPr>
      <t xml:space="preserve"> 
</t>
    </r>
    <r>
      <rPr>
        <sz val="9"/>
        <rFont val="Calibri"/>
        <family val="2"/>
      </rPr>
      <t xml:space="preserve">Toute escroquerie ou tentative d'escroquerie envers l'entreprise d'assurances entraine non seulement la résiliation du contrat d'assurance, mais fait également l'objet de poursuites pénales sur la base de l'article 496 du Code pénal. En outre, l'intéressé peut être repris dans le fichier du groupement d'intérêt économique Datassur. En vertu de la loi sur la protection de la vie privée, il en sera informé et aura, le cas échéant; la possibilité de faire rectifier les informations le concernant. </t>
    </r>
  </si>
  <si>
    <t xml:space="preserve">Pour IBS EUROPE S.A. </t>
  </si>
  <si>
    <t>Signature du preneur d'assurance</t>
  </si>
  <si>
    <t>Toute escroquerie ou tentative d'escroquerie envers l'entreprise d'assurances entraîne non seulement la résiliation du contrat d'assurance, mais fait également l'objet de poursuites pénales sur la base de l'article 496 du Code pénal. En outre, l'intéressé peut être repris dans le fichier du groupement d'intérêt économique Datassur. En vertu de la loi sur la protection de la vie privée, il en sera informé et aura, le cas échéant, la possibilité de faire rectifier les informations le concernant.</t>
  </si>
  <si>
    <t>• AVERTISSEMENT</t>
  </si>
  <si>
    <t>• ANTECEDENTS:</t>
  </si>
  <si>
    <t>-</t>
  </si>
  <si>
    <t>HT et frais</t>
  </si>
  <si>
    <t>autres</t>
  </si>
  <si>
    <t>Dippach le,</t>
  </si>
  <si>
    <t>Par déléguation pour la Compagnie</t>
  </si>
  <si>
    <t>Pour IBS Europe Sa, Gael de Miomandre</t>
  </si>
  <si>
    <t>Clauses Particulières</t>
  </si>
  <si>
    <t>Recommandé</t>
  </si>
  <si>
    <t xml:space="preserve">Conformément à l’article 26 des conditions générales, nous résilions le contrat d’assurance </t>
  </si>
  <si>
    <t xml:space="preserve">dont références ci-dessus pour le </t>
  </si>
  <si>
    <t>Vous avez également  la possibilité de rechercher un autre assureur de votre choix.</t>
  </si>
  <si>
    <t>Le présent document fait office d’avenant à votre contrat.</t>
  </si>
  <si>
    <t>Veuillez agréer, Madame, Monsieur, l’expression de nos sentiments les meilleurs.</t>
  </si>
  <si>
    <t xml:space="preserve">Vous avez néanmoins la possibilité de prolonger le contrat pour une année supplémentaire </t>
  </si>
  <si>
    <t>Pour IBS Europe SA,</t>
  </si>
  <si>
    <t>Par délégation de la compagnie</t>
  </si>
  <si>
    <t>Pas de Fractionnement</t>
  </si>
  <si>
    <t>sur base d’une OFFRE que nous vous ferons parvenir deux mois après la présente.</t>
  </si>
  <si>
    <t>Cette offre est valable un mois à partir de la date de ce courrier. Le paiement intégral vaut acceptation de l'offre et demande de couverture.</t>
  </si>
  <si>
    <r>
      <t xml:space="preserve">Le montant versé sera remboursé et </t>
    </r>
    <r>
      <rPr>
        <b/>
        <u/>
        <sz val="10"/>
        <color rgb="FF000000"/>
        <rFont val="Times New Roman"/>
        <family val="1"/>
      </rPr>
      <t>la couverture ne sera pas/plus acquise</t>
    </r>
    <r>
      <rPr>
        <sz val="10"/>
        <color rgb="FF000000"/>
        <rFont val="Times New Roman"/>
        <family val="1"/>
      </rPr>
      <t>.</t>
    </r>
  </si>
  <si>
    <t>autres, sanctions…</t>
  </si>
  <si>
    <t xml:space="preserve"> IDENTITE DU PROPOSANT (PRENEUR D’ASSURANCE)</t>
  </si>
  <si>
    <t>Date de Naissance</t>
  </si>
  <si>
    <t>QUESTIONS RELATIVES AUX BIENS</t>
  </si>
  <si>
    <t>qualité du preneur</t>
  </si>
  <si>
    <t>adresse du bien à assurer</t>
  </si>
  <si>
    <t xml:space="preserve">Code postal </t>
  </si>
  <si>
    <t>année de construction</t>
  </si>
  <si>
    <t>Batiment en Construction</t>
  </si>
  <si>
    <t>usage du batiment</t>
  </si>
  <si>
    <t>Type de Construction</t>
  </si>
  <si>
    <t>Materieaux des murs</t>
  </si>
  <si>
    <t>materiaux du toit</t>
  </si>
  <si>
    <t>Habitation</t>
  </si>
  <si>
    <t>Traditionelle</t>
  </si>
  <si>
    <t>couverture demandée</t>
  </si>
  <si>
    <t>Batiment et contenu</t>
  </si>
  <si>
    <t>Classique</t>
  </si>
  <si>
    <t>Moins de 25% de Materiaux combustible</t>
  </si>
  <si>
    <t>Maison</t>
  </si>
  <si>
    <t>Propriétaire</t>
  </si>
  <si>
    <t xml:space="preserve">prise effet </t>
  </si>
  <si>
    <t>Type de Batiment</t>
  </si>
  <si>
    <t>Evaluation :</t>
  </si>
  <si>
    <t>Valeur batiment</t>
  </si>
  <si>
    <t>Valeur Contenu</t>
  </si>
  <si>
    <t>abandon de recours</t>
  </si>
  <si>
    <t>vol</t>
  </si>
  <si>
    <t>Vol</t>
  </si>
  <si>
    <t>Régulière</t>
  </si>
  <si>
    <t>Contiguité</t>
  </si>
  <si>
    <t>effet</t>
  </si>
  <si>
    <t>capitaux</t>
  </si>
  <si>
    <t>premier Risque</t>
  </si>
  <si>
    <t>Exclusion Bijoux et valeurs</t>
  </si>
  <si>
    <t>Mesure de protection</t>
  </si>
  <si>
    <t>formule</t>
  </si>
  <si>
    <t>Prise d'effet</t>
  </si>
  <si>
    <t>Situation de famille</t>
  </si>
  <si>
    <t>Aucune</t>
  </si>
  <si>
    <t>Occupation du batiment</t>
  </si>
  <si>
    <t>PJ apres incendie</t>
  </si>
  <si>
    <t>Grille d'expertise IBS+</t>
  </si>
  <si>
    <t>Bat</t>
  </si>
  <si>
    <t>Contenu</t>
  </si>
  <si>
    <t>Pertes indirectes</t>
  </si>
  <si>
    <t>Living, salle à manger cuisine</t>
  </si>
  <si>
    <t>Nb d'autres pieces</t>
  </si>
  <si>
    <t>Piscine</t>
  </si>
  <si>
    <t>Garage (1&lt;40m²)</t>
  </si>
  <si>
    <t>Maison passive ou ossature bois</t>
  </si>
  <si>
    <t>Présence d’au moins un de ces critères dans une pièce: hauteur des plafonds supérieure à 3m, chauffage au sol, pompe à chaleur, revêtement de sol en pierre naturelle, marbre ou parquet en bois massif (hors résineux)</t>
  </si>
  <si>
    <t xml:space="preserve">Présence d’au moins une pièce d’habitation ou à usage de profession libérale dont la superficie excède 70 m² </t>
  </si>
  <si>
    <t>NB de piece</t>
  </si>
  <si>
    <t>finition</t>
  </si>
  <si>
    <t>Cat nat</t>
  </si>
  <si>
    <t>RCVP</t>
  </si>
  <si>
    <t>ext groupe</t>
  </si>
  <si>
    <t>pjvp</t>
  </si>
  <si>
    <t>Famille</t>
  </si>
  <si>
    <t>PJ Inc</t>
  </si>
  <si>
    <t>toiture en ardoise ou chaume ou plus de 2 versants</t>
  </si>
  <si>
    <t>Offre Printemps Incendie</t>
  </si>
  <si>
    <t>Options:</t>
  </si>
  <si>
    <t>A</t>
  </si>
  <si>
    <t>N° Cie</t>
  </si>
  <si>
    <t>N seq Police</t>
  </si>
  <si>
    <t>N seq offre</t>
  </si>
  <si>
    <t>Creance Hypothecaire?</t>
  </si>
  <si>
    <t>Creancier</t>
  </si>
  <si>
    <t>Numero de dossier</t>
  </si>
  <si>
    <t>adresse</t>
  </si>
  <si>
    <t>Produit PRINTEMPS: Incendie</t>
  </si>
  <si>
    <t>Batiment</t>
  </si>
  <si>
    <t>CatNat</t>
  </si>
  <si>
    <t>RC vie Privée</t>
  </si>
  <si>
    <t>PJ Incendie</t>
  </si>
  <si>
    <t>PJ Vie privé</t>
  </si>
  <si>
    <t>Batiment à usage principal d'habitation</t>
  </si>
  <si>
    <t>Valeur Batiment</t>
  </si>
  <si>
    <t>Valeur Vol</t>
  </si>
  <si>
    <t>Formule vol</t>
  </si>
  <si>
    <t>Bijoux et valeurs</t>
  </si>
  <si>
    <t>adresse :</t>
  </si>
  <si>
    <t>Code post/localité :</t>
  </si>
  <si>
    <t>Qualité :</t>
  </si>
  <si>
    <t>Type :</t>
  </si>
  <si>
    <t>couverture :</t>
  </si>
  <si>
    <t>options :</t>
  </si>
  <si>
    <t xml:space="preserve">Police n° </t>
  </si>
  <si>
    <t>Date d'effet :</t>
  </si>
  <si>
    <t>Expiration :</t>
  </si>
  <si>
    <t>Échéance annuelle :</t>
  </si>
  <si>
    <t>Fractionnement :</t>
  </si>
  <si>
    <t>Avenant Resiliation Police Printemps Incendie</t>
  </si>
  <si>
    <t xml:space="preserve">Garantie Incendie: </t>
  </si>
  <si>
    <t>voir Conditions Générales, référence : 0124-INC4ED1-01Mars2009</t>
  </si>
  <si>
    <t>PJ Apres incendie</t>
  </si>
  <si>
    <t>RC vie privée :</t>
  </si>
  <si>
    <t>PJ rc vie privée :</t>
  </si>
  <si>
    <t>voir Conditions Générales, référence : F5001</t>
  </si>
  <si>
    <t>voir Conditions Générales, référence : F5004</t>
  </si>
  <si>
    <t>voir Conditions Générales, référence : 0124-VP-ED3-04/2007</t>
  </si>
  <si>
    <t>Preneur</t>
  </si>
  <si>
    <t>Abex</t>
  </si>
  <si>
    <t>Valeurs et Formule Vol</t>
  </si>
  <si>
    <t>Garantie de Base</t>
  </si>
  <si>
    <t>Options</t>
  </si>
  <si>
    <r>
      <t xml:space="preserve">Le preneur d'assurance certifie qu'aucune compagnie d'assurance n'a refusé ou résilié une assurance ayant le même objet </t>
    </r>
    <r>
      <rPr>
        <b/>
        <sz val="12"/>
        <color theme="1"/>
        <rFont val="Calibri"/>
        <family val="2"/>
        <scheme val="minor"/>
      </rPr>
      <t>pour cause de sinistres</t>
    </r>
    <r>
      <rPr>
        <sz val="12"/>
        <color theme="1"/>
        <rFont val="Calibri"/>
        <family val="2"/>
        <scheme val="minor"/>
      </rPr>
      <t>, ni pris des sanctions. 
De plus, il déclare ne pas avoir subi de sinistres les 5 dernières années, sauf ceux qui furent renseignés sur la proposition ou demande d'assurance.</t>
    </r>
  </si>
  <si>
    <t>•AMIANTE :</t>
  </si>
  <si>
    <t>La garantie n'est pas acquise pour les dommages causés directement ou indirectement par la présence 
ou la dispersion d'amiante, de fibres d'amiante ou de produits contenant de l'amiante.</t>
  </si>
  <si>
    <r>
      <t xml:space="preserve">• DELEGATION D'EXPERTISE : </t>
    </r>
    <r>
      <rPr>
        <b/>
        <sz val="12"/>
        <color rgb="FFFF0000"/>
        <rFont val="Calibri"/>
        <family val="2"/>
        <scheme val="minor"/>
      </rPr>
      <t>(option)</t>
    </r>
  </si>
  <si>
    <t>Le preneur d'assurance a utilisé un système d'abrogation de la règle proportionnelle.L'indemnité totale comme prévue aux conditions générales est prévue.</t>
  </si>
  <si>
    <t>•CATASTROPHES NATURELLES :</t>
  </si>
  <si>
    <t>La couverture est acquise conformément au texte des conditions générales SUPERHOME.</t>
  </si>
  <si>
    <t>•ANTECEDENTS CATASTROPHES NATURELLES :</t>
  </si>
  <si>
    <r>
      <t>De plus le preneur d'assurance déclare ne pas avoir subi de sinistre les 5 dernières années dans le cadre de la garantie catastrophes naturelles,s</t>
    </r>
    <r>
      <rPr>
        <sz val="12"/>
        <rFont val="Calibri"/>
        <family val="2"/>
        <scheme val="minor"/>
      </rPr>
      <t>auf les sinistres mentionnés sur la proposition d'assurance.</t>
    </r>
  </si>
  <si>
    <t>•OCCUPATION REGULIERE :</t>
  </si>
  <si>
    <t xml:space="preserve"> </t>
  </si>
  <si>
    <t>Le risque est à  occupation régulière,  c'est à dire que le bâtiment désigné ou partie de bâtiment doit être occupé toutes les nuits. Durant les 12 mois précédant un sinistre éventuel, le bâtiment désigné ou partie de bâtiment peut être inoccupé pendant 90 nuits dont 60 nuits successives au maximum.</t>
  </si>
  <si>
    <t>•VOL - VALEUR PARTIELLE :</t>
  </si>
  <si>
    <t>•TERRORISME :</t>
  </si>
  <si>
    <t>La couverture du contrat est également acquise pour les dommages encourus par l'assuré à la suite d'un acte de terrorisme, tel que définià l'article 2 de la loi du 01 avril 2007 relative à l'assurance contre les dommages causés par le terrorisme. Cette couverture vous est acquise conformément aux dispositions et les modalités de ladite loi et à concurrence du capital légal, règlementaire et/ou conventionnel stipulé au contrat d'assurance.</t>
  </si>
  <si>
    <t xml:space="preserve">•TERRORISME RESPONSABILITE CIVILE VIE-PRIVEE : </t>
  </si>
  <si>
    <t>Nationale Suisse Assurances SA               Rue des Deux Eglises, 14
1000 Bruxelles</t>
  </si>
  <si>
    <t xml:space="preserve">Sont exclus de la couverture Responsabilité Civile Vie-privée :
Les dommages encourus à la suite d'un acte de terrorisme. Par terrorisme, l'on entend : une action ou une menace d'action organisée dans la clandestinité à des fins idéologiques, politiques, ethniques ou religieuses, exécutée individuellement ou en groupe et attentant à des personnes ou détruisant partiellement ou totalement la valeur économique d'un bien matériel ou immatériel, soit en vue d'impressionner le public, de créer un climat d'insécurité ou de faire pression sur les autorités, soit en vue d'entraver la circulation et le fonctionnement normal d'un service ou d'une entreprise. </t>
  </si>
  <si>
    <t>pour le bien :</t>
  </si>
  <si>
    <t>En cas de non acceptation de l'offre, une nouvelle demande pour le même risque engendrera des frais complémentaires.</t>
  </si>
  <si>
    <t>Tout paiement effectué au dela du délai légal de validité de cette offre ne sera pas accepté.</t>
  </si>
  <si>
    <t>Nb de salles d'eau</t>
  </si>
  <si>
    <t>Nb de chambres</t>
  </si>
  <si>
    <t>maison 4 facades</t>
  </si>
  <si>
    <t>si vous avez utilisé la méthode d’évaluation (grille IBS+) de la valeur d'expertise à assurer, vous êtes assuré en valeur à neuf, sans application de la règle proportionnelle et sans limitation de valeur pour votre bâtiment.</t>
  </si>
  <si>
    <t>Panneaux Solaires (photovoltaiques ou thermiques)</t>
  </si>
  <si>
    <t>incendie &amp; perils assimilés - Conflits du travail et attentats - Deces - invalidité - frais de traitement - tempete, grele, pression de la neige et de la glace - Electricité - degats des eaux -  bris de vitrage - Bang supersonique - responsabilité civile batiment et/ou contenu - assistance habitation - Catastrophe naturelle</t>
  </si>
  <si>
    <t>Indice abex :</t>
  </si>
  <si>
    <t>Les conditions générales sont disponibles sur notre site ou sur demande, elles vous seront envoyées par mail.</t>
  </si>
  <si>
    <t>Aucune attestation de créance hypothécaire ne pourra vous être remise le jour même de votre paiement. Elle sera envoyée à la date de début de couverture</t>
  </si>
  <si>
    <t>Signature du candidat preneur d’assurance                                                                                       Signature de l’intermédiaire</t>
  </si>
  <si>
    <r>
      <t xml:space="preserve">Pour établir la proposition nous attendons:
- la copie de la proposition signée par le client et l'intermediaire,
- la copie de la carte d'identité du client,
Les documetns sont à envoyer par mail à printemps@ibseurope.com ou par fax au 04/2597644.
</t>
    </r>
    <r>
      <rPr>
        <b/>
        <sz val="10"/>
        <color rgb="FF000000"/>
        <rFont val="Times New Roman"/>
        <family val="1"/>
      </rPr>
      <t>Si l'ensemble de ces documents ne nous sont pas fourni nous ne pourrons établir l'offre</t>
    </r>
  </si>
  <si>
    <t>Contigu 2 facades</t>
  </si>
  <si>
    <t xml:space="preserve">Cette proposition électronique doit nous être renvoyé par mail à l'adresse printemps@ibseurope.com.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</si>
</sst>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yyyymmdd"/>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4"/>
      <color rgb="FF808285"/>
      <name val="Times New Roman"/>
      <family val="1"/>
    </font>
    <font>
      <sz val="11"/>
      <color rgb="FF006640"/>
      <name val="Times New Roman"/>
      <family val="1"/>
    </font>
    <font>
      <sz val="8"/>
      <color rgb="FF231F20"/>
      <name val="Times New Roman"/>
      <family val="1"/>
    </font>
    <font>
      <sz val="7"/>
      <color rgb="FF231F20"/>
      <name val="Times New Roman"/>
      <family val="1"/>
    </font>
    <font>
      <sz val="10"/>
      <color rgb="FF231F20"/>
      <name val="Times New Roman"/>
      <family val="1"/>
    </font>
    <font>
      <b/>
      <sz val="10"/>
      <color rgb="FF231F20"/>
      <name val="Times New Roman"/>
      <family val="1"/>
    </font>
    <font>
      <sz val="7"/>
      <color rgb="FF000000"/>
      <name val="Times New Roman"/>
      <family val="1"/>
    </font>
    <font>
      <b/>
      <sz val="10"/>
      <color rgb="FF000000"/>
      <name val="Times New Roman"/>
      <family val="1"/>
    </font>
    <font>
      <b/>
      <u/>
      <sz val="10"/>
      <color rgb="FF000000"/>
      <name val="Times New Roman"/>
      <family val="1"/>
    </font>
    <font>
      <sz val="8"/>
      <color rgb="FF000000"/>
      <name val="Times New Roman"/>
      <family val="1"/>
    </font>
    <font>
      <sz val="11"/>
      <color rgb="FFFF0000"/>
      <name val="Calibri"/>
      <family val="2"/>
      <scheme val="minor"/>
    </font>
    <font>
      <b/>
      <sz val="11"/>
      <color theme="1"/>
      <name val="Calibri"/>
      <family val="2"/>
      <scheme val="minor"/>
    </font>
    <font>
      <b/>
      <sz val="11"/>
      <color rgb="FF0070C0"/>
      <name val="Calibri"/>
      <family val="2"/>
      <scheme val="minor"/>
    </font>
    <font>
      <b/>
      <sz val="11"/>
      <name val="Calibri"/>
      <family val="2"/>
      <scheme val="minor"/>
    </font>
    <font>
      <sz val="11"/>
      <name val="Calibri"/>
      <family val="2"/>
      <scheme val="minor"/>
    </font>
    <font>
      <u/>
      <sz val="11"/>
      <color theme="1"/>
      <name val="Calibri"/>
      <family val="2"/>
      <scheme val="minor"/>
    </font>
    <font>
      <u/>
      <sz val="11"/>
      <name val="Calibri"/>
      <family val="2"/>
      <scheme val="minor"/>
    </font>
    <font>
      <sz val="9"/>
      <color indexed="8"/>
      <name val="Calibri"/>
      <family val="2"/>
    </font>
    <font>
      <b/>
      <u/>
      <sz val="11"/>
      <name val="Calibri"/>
      <family val="2"/>
    </font>
    <font>
      <sz val="11"/>
      <name val="Calibri"/>
      <family val="2"/>
    </font>
    <font>
      <sz val="9"/>
      <name val="Calibri"/>
      <family val="2"/>
    </font>
    <font>
      <sz val="12"/>
      <color theme="1"/>
      <name val="Calibri"/>
      <family val="2"/>
      <scheme val="minor"/>
    </font>
    <font>
      <sz val="12"/>
      <name val="Calibri"/>
      <family val="2"/>
      <scheme val="minor"/>
    </font>
    <font>
      <sz val="12"/>
      <color indexed="8"/>
      <name val="Calibri"/>
      <family val="2"/>
    </font>
    <font>
      <u/>
      <sz val="12"/>
      <color theme="1"/>
      <name val="Calibri"/>
      <family val="2"/>
      <scheme val="minor"/>
    </font>
    <font>
      <b/>
      <sz val="11"/>
      <color rgb="FF4F81BD"/>
      <name val="Calibri"/>
      <family val="2"/>
      <scheme val="minor"/>
    </font>
    <font>
      <sz val="12"/>
      <color rgb="FF000000"/>
      <name val="Times New Roman"/>
      <family val="1"/>
    </font>
    <font>
      <sz val="12"/>
      <color rgb="FF231F20"/>
      <name val="Times New Roman"/>
      <family val="1"/>
    </font>
    <font>
      <b/>
      <i/>
      <sz val="16"/>
      <color rgb="FF4F81BD"/>
      <name val="Calibri"/>
      <family val="2"/>
      <scheme val="minor"/>
    </font>
    <font>
      <sz val="11"/>
      <color rgb="FF000000"/>
      <name val="Calibri"/>
      <family val="2"/>
    </font>
    <font>
      <sz val="10"/>
      <color rgb="FF000000"/>
      <name val="Calibri"/>
      <family val="2"/>
      <scheme val="minor"/>
    </font>
    <font>
      <sz val="10"/>
      <color rgb="FF000000"/>
      <name val="Times New Roman"/>
      <family val="1"/>
    </font>
    <font>
      <sz val="8"/>
      <color rgb="FF000000"/>
      <name val="Tahoma"/>
      <family val="2"/>
    </font>
    <font>
      <b/>
      <sz val="12"/>
      <color rgb="FF4F81BD"/>
      <name val="Calibri"/>
      <family val="2"/>
      <scheme val="minor"/>
    </font>
    <font>
      <b/>
      <sz val="12"/>
      <color theme="1"/>
      <name val="Calibri"/>
      <family val="2"/>
      <scheme val="minor"/>
    </font>
    <font>
      <sz val="12"/>
      <color rgb="FFFF0000"/>
      <name val="Calibri"/>
      <family val="2"/>
      <scheme val="minor"/>
    </font>
    <font>
      <i/>
      <sz val="12"/>
      <color rgb="FF000000"/>
      <name val="Calibri"/>
      <family val="2"/>
      <scheme val="minor"/>
    </font>
    <font>
      <sz val="12"/>
      <color rgb="FF000000"/>
      <name val="Calibri"/>
      <family val="2"/>
      <scheme val="minor"/>
    </font>
    <font>
      <b/>
      <sz val="12"/>
      <color rgb="FFFF0000"/>
      <name val="Calibri"/>
      <family val="2"/>
      <scheme val="minor"/>
    </font>
    <font>
      <sz val="10"/>
      <color rgb="FF000000"/>
      <name val="Times New Roman"/>
      <family val="1"/>
    </font>
  </fonts>
  <fills count="10">
    <fill>
      <patternFill patternType="none"/>
    </fill>
    <fill>
      <patternFill patternType="gray125"/>
    </fill>
    <fill>
      <patternFill patternType="solid">
        <fgColor rgb="FFFFFFFF"/>
      </patternFill>
    </fill>
    <fill>
      <patternFill patternType="solid">
        <fgColor theme="3" tint="0.79998168889431442"/>
        <bgColor indexed="64"/>
      </patternFill>
    </fill>
    <fill>
      <patternFill patternType="solid">
        <fgColor rgb="FFAFFFFF"/>
        <bgColor indexed="64"/>
      </patternFill>
    </fill>
    <fill>
      <patternFill patternType="solid">
        <fgColor theme="4"/>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66FFFF"/>
        <bgColor indexed="64"/>
      </patternFill>
    </fill>
  </fills>
  <borders count="99">
    <border>
      <left/>
      <right/>
      <top/>
      <bottom/>
      <diagonal/>
    </border>
    <border>
      <left style="thin">
        <color rgb="FFDCDDDE"/>
      </left>
      <right/>
      <top style="thin">
        <color rgb="FFDCDDDE"/>
      </top>
      <bottom style="thin">
        <color rgb="FFDCDDDE"/>
      </bottom>
      <diagonal/>
    </border>
    <border>
      <left/>
      <right style="thin">
        <color rgb="FFDCDDDE"/>
      </right>
      <top style="thin">
        <color rgb="FFDCDDDE"/>
      </top>
      <bottom style="thin">
        <color rgb="FFDCDDDE"/>
      </bottom>
      <diagonal/>
    </border>
    <border>
      <left style="thin">
        <color theme="3" tint="0.59996337778862885"/>
      </left>
      <right/>
      <top style="thin">
        <color theme="3" tint="0.59996337778862885"/>
      </top>
      <bottom/>
      <diagonal/>
    </border>
    <border>
      <left/>
      <right/>
      <top style="thin">
        <color theme="3" tint="0.59996337778862885"/>
      </top>
      <bottom/>
      <diagonal/>
    </border>
    <border>
      <left/>
      <right style="thin">
        <color theme="3" tint="0.59996337778862885"/>
      </right>
      <top style="thin">
        <color theme="3" tint="0.59996337778862885"/>
      </top>
      <bottom/>
      <diagonal/>
    </border>
    <border>
      <left style="thin">
        <color theme="3" tint="0.59996337778862885"/>
      </left>
      <right/>
      <top/>
      <bottom/>
      <diagonal/>
    </border>
    <border>
      <left/>
      <right style="thin">
        <color theme="3" tint="0.59996337778862885"/>
      </right>
      <top/>
      <bottom/>
      <diagonal/>
    </border>
    <border>
      <left style="thin">
        <color theme="3" tint="0.59996337778862885"/>
      </left>
      <right/>
      <top/>
      <bottom style="thin">
        <color theme="3" tint="0.59996337778862885"/>
      </bottom>
      <diagonal/>
    </border>
    <border>
      <left/>
      <right/>
      <top/>
      <bottom style="thin">
        <color theme="3" tint="0.59996337778862885"/>
      </bottom>
      <diagonal/>
    </border>
    <border>
      <left/>
      <right style="thin">
        <color theme="3" tint="0.59996337778862885"/>
      </right>
      <top/>
      <bottom style="thin">
        <color theme="3" tint="0.59996337778862885"/>
      </bottom>
      <diagonal/>
    </border>
    <border>
      <left style="thin">
        <color theme="3" tint="0.79998168889431442"/>
      </left>
      <right/>
      <top style="thin">
        <color theme="3" tint="0.79998168889431442"/>
      </top>
      <bottom/>
      <diagonal/>
    </border>
    <border>
      <left/>
      <right/>
      <top style="thin">
        <color theme="3" tint="0.79998168889431442"/>
      </top>
      <bottom/>
      <diagonal/>
    </border>
    <border>
      <left/>
      <right style="thin">
        <color theme="3" tint="0.79998168889431442"/>
      </right>
      <top style="thin">
        <color theme="3" tint="0.79998168889431442"/>
      </top>
      <bottom/>
      <diagonal/>
    </border>
    <border>
      <left style="thin">
        <color theme="3" tint="0.79998168889431442"/>
      </left>
      <right/>
      <top/>
      <bottom/>
      <diagonal/>
    </border>
    <border>
      <left/>
      <right style="thin">
        <color theme="3" tint="0.79998168889431442"/>
      </right>
      <top/>
      <bottom/>
      <diagonal/>
    </border>
    <border>
      <left style="thin">
        <color theme="3" tint="0.79998168889431442"/>
      </left>
      <right/>
      <top/>
      <bottom style="thin">
        <color theme="3" tint="0.79998168889431442"/>
      </bottom>
      <diagonal/>
    </border>
    <border>
      <left/>
      <right/>
      <top/>
      <bottom style="thin">
        <color theme="3" tint="0.79998168889431442"/>
      </bottom>
      <diagonal/>
    </border>
    <border>
      <left/>
      <right style="thin">
        <color theme="3" tint="0.79998168889431442"/>
      </right>
      <top/>
      <bottom style="thin">
        <color theme="3" tint="0.79998168889431442"/>
      </bottom>
      <diagonal/>
    </border>
    <border>
      <left/>
      <right style="thin">
        <color theme="3" tint="0.79995117038483843"/>
      </right>
      <top/>
      <bottom/>
      <diagonal/>
    </border>
    <border>
      <left style="thin">
        <color theme="3" tint="0.79995117038483843"/>
      </left>
      <right/>
      <top style="thin">
        <color theme="3" tint="0.79995117038483843"/>
      </top>
      <bottom/>
      <diagonal/>
    </border>
    <border>
      <left/>
      <right/>
      <top style="thin">
        <color theme="3" tint="0.79995117038483843"/>
      </top>
      <bottom/>
      <diagonal/>
    </border>
    <border>
      <left/>
      <right style="thin">
        <color theme="3" tint="0.79995117038483843"/>
      </right>
      <top style="thin">
        <color theme="3" tint="0.79995117038483843"/>
      </top>
      <bottom/>
      <diagonal/>
    </border>
    <border>
      <left style="thin">
        <color theme="3" tint="0.79995117038483843"/>
      </left>
      <right/>
      <top/>
      <bottom/>
      <diagonal/>
    </border>
    <border>
      <left style="thin">
        <color theme="3" tint="0.79995117038483843"/>
      </left>
      <right/>
      <top/>
      <bottom style="thin">
        <color theme="3" tint="0.79995117038483843"/>
      </bottom>
      <diagonal/>
    </border>
    <border>
      <left/>
      <right/>
      <top/>
      <bottom style="thin">
        <color theme="3" tint="0.79995117038483843"/>
      </bottom>
      <diagonal/>
    </border>
    <border>
      <left/>
      <right style="thin">
        <color theme="3" tint="0.79995117038483843"/>
      </right>
      <top/>
      <bottom style="thin">
        <color theme="3" tint="0.7999511703848384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3" tint="0.79992065187536243"/>
      </bottom>
      <diagonal/>
    </border>
    <border>
      <left style="thin">
        <color theme="3" tint="0.79992065187536243"/>
      </left>
      <right/>
      <top style="thin">
        <color theme="3" tint="0.79995117038483843"/>
      </top>
      <bottom/>
      <diagonal/>
    </border>
    <border>
      <left/>
      <right style="thin">
        <color theme="3" tint="0.79992065187536243"/>
      </right>
      <top style="thin">
        <color theme="3" tint="0.79995117038483843"/>
      </top>
      <bottom/>
      <diagonal/>
    </border>
    <border>
      <left style="thin">
        <color theme="3" tint="0.79992065187536243"/>
      </left>
      <right/>
      <top/>
      <bottom style="thin">
        <color theme="3" tint="0.79992065187536243"/>
      </bottom>
      <diagonal/>
    </border>
    <border>
      <left/>
      <right style="thin">
        <color theme="3" tint="0.79992065187536243"/>
      </right>
      <top/>
      <bottom style="thin">
        <color theme="3" tint="0.79992065187536243"/>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bottom/>
      <diagonal/>
    </border>
    <border>
      <left style="medium">
        <color indexed="64"/>
      </left>
      <right/>
      <top/>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style="thick">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thick">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hair">
        <color indexed="64"/>
      </left>
      <right/>
      <top style="hair">
        <color indexed="64"/>
      </top>
      <bottom style="medium">
        <color indexed="64"/>
      </bottom>
      <diagonal/>
    </border>
    <border>
      <left style="hair">
        <color indexed="64"/>
      </left>
      <right style="thick">
        <color indexed="64"/>
      </right>
      <top style="hair">
        <color indexed="64"/>
      </top>
      <bottom style="medium">
        <color indexed="64"/>
      </bottom>
      <diagonal/>
    </border>
    <border>
      <left style="thin">
        <color rgb="FFDCDDDE"/>
      </left>
      <right/>
      <top/>
      <bottom/>
      <diagonal/>
    </border>
    <border>
      <left/>
      <right style="thin">
        <color rgb="FFDCDDDE"/>
      </right>
      <top/>
      <bottom/>
      <diagonal/>
    </border>
    <border>
      <left style="thin">
        <color theme="3" tint="0.79995117038483843"/>
      </left>
      <right/>
      <top style="thin">
        <color theme="3" tint="0.79992065187536243"/>
      </top>
      <bottom/>
      <diagonal/>
    </border>
    <border>
      <left/>
      <right/>
      <top style="thin">
        <color theme="3" tint="0.79992065187536243"/>
      </top>
      <bottom/>
      <diagonal/>
    </border>
    <border>
      <left/>
      <right style="thin">
        <color theme="3" tint="0.79992065187536243"/>
      </right>
      <top style="thin">
        <color theme="3" tint="0.79992065187536243"/>
      </top>
      <bottom/>
      <diagonal/>
    </border>
    <border>
      <left/>
      <right style="thin">
        <color theme="3" tint="0.79992065187536243"/>
      </right>
      <top/>
      <bottom/>
      <diagonal/>
    </border>
    <border>
      <left style="thin">
        <color theme="3" tint="0.79995117038483843"/>
      </left>
      <right/>
      <top/>
      <bottom style="thin">
        <color theme="3" tint="0.79992065187536243"/>
      </bottom>
      <diagonal/>
    </border>
    <border>
      <left style="thin">
        <color rgb="FFAFFFFF"/>
      </left>
      <right/>
      <top style="thin">
        <color rgb="FFAFFFFF"/>
      </top>
      <bottom/>
      <diagonal/>
    </border>
    <border>
      <left style="thin">
        <color rgb="FF66FFFF"/>
      </left>
      <right/>
      <top/>
      <bottom/>
      <diagonal/>
    </border>
    <border>
      <left style="thin">
        <color theme="3" tint="0.79998168889431442"/>
      </left>
      <right/>
      <top style="thin">
        <color theme="3" tint="0.79995117038483843"/>
      </top>
      <bottom/>
      <diagonal/>
    </border>
    <border>
      <left style="thin">
        <color rgb="FF66FFFF"/>
      </left>
      <right/>
      <top style="thin">
        <color rgb="FF66FFFF"/>
      </top>
      <bottom/>
      <diagonal/>
    </border>
    <border>
      <left/>
      <right/>
      <top style="thin">
        <color rgb="FF66FFFF"/>
      </top>
      <bottom/>
      <diagonal/>
    </border>
    <border>
      <left/>
      <right style="thin">
        <color theme="3" tint="0.79992065187536243"/>
      </right>
      <top style="thin">
        <color rgb="FF66FFFF"/>
      </top>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5" fillId="0" borderId="0"/>
    <xf numFmtId="44" fontId="5" fillId="0" borderId="0" applyFont="0" applyFill="0" applyBorder="0" applyAlignment="0" applyProtection="0"/>
    <xf numFmtId="43" fontId="38" fillId="0" borderId="0" applyFont="0" applyFill="0" applyBorder="0" applyAlignment="0" applyProtection="0"/>
    <xf numFmtId="0" fontId="2" fillId="0" borderId="0"/>
    <xf numFmtId="0" fontId="6" fillId="0" borderId="0"/>
    <xf numFmtId="9" fontId="46" fillId="0" borderId="0" applyFont="0" applyFill="0" applyBorder="0" applyAlignment="0" applyProtection="0"/>
  </cellStyleXfs>
  <cellXfs count="389">
    <xf numFmtId="0" fontId="0" fillId="2" borderId="0" xfId="0" applyFill="1" applyBorder="1" applyAlignment="1">
      <alignment horizontal="left" vertical="top"/>
    </xf>
    <xf numFmtId="0" fontId="6" fillId="2" borderId="0" xfId="0" applyFont="1" applyFill="1" applyBorder="1" applyAlignment="1">
      <alignment horizontal="left" vertical="top"/>
    </xf>
    <xf numFmtId="0" fontId="6" fillId="2" borderId="4" xfId="0" applyFont="1" applyFill="1" applyBorder="1" applyAlignment="1">
      <alignment horizontal="right" vertical="top"/>
    </xf>
    <xf numFmtId="0" fontId="6" fillId="2" borderId="5" xfId="0" applyFont="1" applyFill="1" applyBorder="1" applyAlignment="1">
      <alignment horizontal="left" vertical="top"/>
    </xf>
    <xf numFmtId="0" fontId="6" fillId="2" borderId="7" xfId="0" applyFont="1" applyFill="1" applyBorder="1" applyAlignment="1">
      <alignment horizontal="left" vertical="top"/>
    </xf>
    <xf numFmtId="0" fontId="6" fillId="2" borderId="10" xfId="0" applyFont="1" applyFill="1" applyBorder="1" applyAlignment="1">
      <alignment horizontal="left" vertical="top"/>
    </xf>
    <xf numFmtId="0" fontId="6" fillId="2" borderId="0" xfId="0" applyFont="1" applyFill="1" applyBorder="1" applyAlignment="1">
      <alignment horizontal="right" vertical="top"/>
    </xf>
    <xf numFmtId="0" fontId="6" fillId="2" borderId="6" xfId="0" applyFont="1" applyFill="1" applyBorder="1" applyAlignment="1">
      <alignment horizontal="right" vertical="top"/>
    </xf>
    <xf numFmtId="0" fontId="6" fillId="2" borderId="8" xfId="0" applyFont="1" applyFill="1" applyBorder="1" applyAlignment="1">
      <alignment horizontal="right" vertical="top"/>
    </xf>
    <xf numFmtId="0" fontId="6" fillId="3" borderId="0" xfId="0" applyFont="1" applyFill="1" applyBorder="1" applyAlignment="1">
      <alignment horizontal="left" vertical="top"/>
    </xf>
    <xf numFmtId="0" fontId="6" fillId="2" borderId="9" xfId="0" applyFont="1" applyFill="1" applyBorder="1" applyAlignment="1">
      <alignment horizontal="right" vertical="top"/>
    </xf>
    <xf numFmtId="0" fontId="6" fillId="2" borderId="0" xfId="0" applyFont="1" applyFill="1" applyBorder="1" applyAlignment="1">
      <alignment horizontal="left" vertical="top"/>
    </xf>
    <xf numFmtId="0" fontId="6" fillId="2" borderId="3" xfId="0" applyFont="1" applyFill="1" applyBorder="1" applyAlignment="1">
      <alignment horizontal="right" vertical="top"/>
    </xf>
    <xf numFmtId="0" fontId="14" fillId="2" borderId="0" xfId="0" applyFont="1" applyFill="1" applyBorder="1" applyAlignment="1">
      <alignment horizontal="right" vertical="top"/>
    </xf>
    <xf numFmtId="0" fontId="0" fillId="2" borderId="0" xfId="0" applyFill="1" applyBorder="1" applyAlignment="1">
      <alignment horizontal="right" vertical="top"/>
    </xf>
    <xf numFmtId="14" fontId="0" fillId="2" borderId="0" xfId="0" applyNumberFormat="1" applyFill="1" applyBorder="1" applyAlignment="1">
      <alignment horizontal="left" vertical="top"/>
    </xf>
    <xf numFmtId="0" fontId="5" fillId="0" borderId="0" xfId="1" applyFont="1"/>
    <xf numFmtId="0" fontId="5" fillId="0" borderId="0" xfId="1" applyFont="1" applyAlignment="1">
      <alignment horizontal="left" vertical="center"/>
    </xf>
    <xf numFmtId="0" fontId="19" fillId="0" borderId="0" xfId="1" applyFont="1" applyBorder="1" applyAlignment="1">
      <alignment vertical="center" wrapText="1"/>
    </xf>
    <xf numFmtId="0" fontId="5" fillId="0" borderId="0" xfId="1" applyFont="1" applyBorder="1"/>
    <xf numFmtId="0" fontId="20" fillId="6" borderId="0" xfId="1" applyFont="1" applyFill="1" applyBorder="1" applyAlignment="1"/>
    <xf numFmtId="44" fontId="5" fillId="0" borderId="0" xfId="2" applyFont="1" applyBorder="1" applyAlignment="1"/>
    <xf numFmtId="0" fontId="5" fillId="0" borderId="0" xfId="1" applyFont="1" applyBorder="1" applyAlignment="1"/>
    <xf numFmtId="0" fontId="5" fillId="0" borderId="0" xfId="1" applyFont="1" applyAlignment="1"/>
    <xf numFmtId="0" fontId="21" fillId="0" borderId="0" xfId="1" applyFont="1" applyBorder="1" applyAlignment="1">
      <alignment vertical="center" wrapText="1"/>
    </xf>
    <xf numFmtId="0" fontId="21" fillId="5" borderId="37" xfId="1" applyFont="1" applyFill="1" applyBorder="1" applyAlignment="1">
      <alignment horizontal="center" vertical="center" wrapText="1"/>
    </xf>
    <xf numFmtId="0" fontId="28" fillId="0" borderId="0" xfId="1" applyFont="1"/>
    <xf numFmtId="0" fontId="29" fillId="0" borderId="0" xfId="1" applyFont="1"/>
    <xf numFmtId="0" fontId="28" fillId="0" borderId="0" xfId="1" applyFont="1" applyAlignment="1">
      <alignment vertical="center"/>
    </xf>
    <xf numFmtId="0" fontId="28" fillId="0" borderId="0" xfId="1" applyFont="1" applyAlignment="1">
      <alignment horizontal="left"/>
    </xf>
    <xf numFmtId="0" fontId="31" fillId="0" borderId="0" xfId="1" applyFont="1" applyAlignment="1">
      <alignment vertical="center"/>
    </xf>
    <xf numFmtId="0" fontId="31" fillId="0" borderId="0" xfId="1" applyFont="1" applyAlignment="1">
      <alignment horizontal="right" vertical="center"/>
    </xf>
    <xf numFmtId="0" fontId="30" fillId="0" borderId="0" xfId="1" applyFont="1" applyAlignment="1">
      <alignment vertical="center"/>
    </xf>
    <xf numFmtId="0" fontId="6" fillId="2" borderId="0" xfId="0" applyFont="1" applyFill="1" applyBorder="1" applyAlignment="1">
      <alignment horizontal="left" vertical="top"/>
    </xf>
    <xf numFmtId="0" fontId="5" fillId="0" borderId="0" xfId="1" applyFont="1" applyBorder="1" applyAlignment="1"/>
    <xf numFmtId="0" fontId="5" fillId="0" borderId="74" xfId="1" applyFont="1" applyBorder="1" applyAlignment="1">
      <alignment horizontal="center" vertical="center"/>
    </xf>
    <xf numFmtId="0" fontId="5" fillId="0" borderId="0" xfId="1" applyFont="1" applyBorder="1" applyAlignment="1"/>
    <xf numFmtId="0" fontId="6" fillId="4" borderId="0" xfId="0" applyFont="1" applyFill="1" applyBorder="1" applyAlignment="1" applyProtection="1">
      <alignment horizontal="left" vertical="top"/>
      <protection locked="0"/>
    </xf>
    <xf numFmtId="0" fontId="6" fillId="4" borderId="0" xfId="0" applyFont="1" applyFill="1" applyBorder="1" applyAlignment="1" applyProtection="1">
      <alignment horizontal="center" vertical="top"/>
      <protection locked="0"/>
    </xf>
    <xf numFmtId="0" fontId="5" fillId="0" borderId="0" xfId="1" applyFont="1" applyBorder="1" applyAlignment="1">
      <alignment vertical="center"/>
    </xf>
    <xf numFmtId="0" fontId="5" fillId="0" borderId="0" xfId="1" applyFont="1" applyBorder="1" applyAlignment="1">
      <alignment horizontal="center" vertical="center"/>
    </xf>
    <xf numFmtId="0" fontId="21" fillId="5" borderId="37" xfId="1" applyFont="1" applyFill="1" applyBorder="1" applyAlignment="1">
      <alignment horizontal="left" vertical="center" wrapText="1"/>
    </xf>
    <xf numFmtId="0" fontId="4" fillId="0" borderId="39" xfId="1" applyFont="1" applyBorder="1" applyAlignment="1">
      <alignment horizontal="center" vertical="center"/>
    </xf>
    <xf numFmtId="0" fontId="4" fillId="0" borderId="44" xfId="1" applyFont="1" applyBorder="1" applyAlignment="1">
      <alignment horizontal="center" vertical="center"/>
    </xf>
    <xf numFmtId="0" fontId="5" fillId="0" borderId="44" xfId="1" applyFont="1" applyBorder="1" applyAlignment="1">
      <alignment horizontal="center" vertical="center"/>
    </xf>
    <xf numFmtId="0" fontId="5" fillId="0" borderId="73" xfId="1" applyFont="1" applyBorder="1" applyAlignment="1">
      <alignment horizontal="center" vertical="center"/>
    </xf>
    <xf numFmtId="0" fontId="5" fillId="0" borderId="54" xfId="1" applyFont="1" applyBorder="1" applyAlignment="1">
      <alignment horizontal="center" vertical="center" wrapText="1"/>
    </xf>
    <xf numFmtId="0" fontId="5" fillId="0" borderId="43" xfId="1" applyFont="1" applyBorder="1" applyAlignment="1">
      <alignment horizontal="center" vertical="center"/>
    </xf>
    <xf numFmtId="0" fontId="5" fillId="0" borderId="50" xfId="1" applyFont="1" applyBorder="1" applyAlignment="1">
      <alignment horizontal="center" vertical="center"/>
    </xf>
    <xf numFmtId="0" fontId="6" fillId="7" borderId="0" xfId="0" applyFont="1" applyFill="1" applyBorder="1" applyAlignment="1">
      <alignment horizontal="left" vertical="top"/>
    </xf>
    <xf numFmtId="0" fontId="32" fillId="0" borderId="0" xfId="1" applyFont="1"/>
    <xf numFmtId="0" fontId="4" fillId="0" borderId="0" xfId="1" applyFont="1" applyBorder="1" applyAlignment="1">
      <alignment horizontal="left" vertical="center"/>
    </xf>
    <xf numFmtId="0" fontId="4" fillId="0" borderId="0" xfId="1" applyFont="1" applyBorder="1"/>
    <xf numFmtId="0" fontId="21" fillId="0" borderId="0" xfId="1" applyFont="1" applyBorder="1" applyAlignment="1"/>
    <xf numFmtId="0" fontId="17" fillId="0" borderId="0" xfId="1" applyFont="1" applyBorder="1" applyAlignment="1"/>
    <xf numFmtId="14" fontId="19" fillId="0" borderId="0" xfId="1" applyNumberFormat="1" applyFont="1" applyBorder="1" applyAlignment="1">
      <alignment horizontal="center" vertical="center"/>
    </xf>
    <xf numFmtId="0" fontId="6" fillId="0" borderId="0" xfId="0" applyFont="1" applyFill="1" applyBorder="1" applyAlignment="1">
      <alignment horizontal="left" vertical="top"/>
    </xf>
    <xf numFmtId="0" fontId="36" fillId="2" borderId="0" xfId="0" applyFont="1" applyFill="1" applyBorder="1" applyAlignment="1">
      <alignment horizontal="left" vertical="center"/>
    </xf>
    <xf numFmtId="0" fontId="37" fillId="2" borderId="0" xfId="0" applyFont="1" applyFill="1" applyBorder="1" applyAlignment="1">
      <alignment horizontal="left" vertical="top"/>
    </xf>
    <xf numFmtId="0" fontId="37" fillId="2" borderId="0" xfId="0" applyFont="1" applyFill="1" applyBorder="1" applyAlignment="1">
      <alignment horizontal="right" vertical="top"/>
    </xf>
    <xf numFmtId="14" fontId="37" fillId="2" borderId="0" xfId="0" applyNumberFormat="1" applyFont="1" applyFill="1" applyBorder="1" applyAlignment="1">
      <alignment horizontal="left" vertical="top"/>
    </xf>
    <xf numFmtId="0" fontId="37" fillId="2" borderId="0" xfId="0" applyFont="1" applyFill="1" applyBorder="1" applyAlignment="1">
      <alignment horizontal="left" vertical="center"/>
    </xf>
    <xf numFmtId="0" fontId="37" fillId="2" borderId="0" xfId="0" applyFont="1" applyFill="1" applyBorder="1" applyAlignment="1">
      <alignment vertical="top"/>
    </xf>
    <xf numFmtId="14" fontId="6" fillId="7" borderId="0" xfId="0" applyNumberFormat="1" applyFont="1" applyFill="1" applyBorder="1" applyAlignment="1">
      <alignment horizontal="left" vertical="top"/>
    </xf>
    <xf numFmtId="164" fontId="6" fillId="7" borderId="0" xfId="0" applyNumberFormat="1" applyFont="1" applyFill="1" applyBorder="1" applyAlignment="1">
      <alignment horizontal="left" vertical="top"/>
    </xf>
    <xf numFmtId="14" fontId="6" fillId="4" borderId="0" xfId="0" applyNumberFormat="1" applyFont="1" applyFill="1" applyBorder="1" applyAlignment="1" applyProtection="1">
      <alignment horizontal="left" vertical="top"/>
      <protection locked="0"/>
    </xf>
    <xf numFmtId="0" fontId="6" fillId="8" borderId="28" xfId="0" applyFont="1" applyFill="1" applyBorder="1" applyAlignment="1">
      <alignment horizontal="left" vertical="top"/>
    </xf>
    <xf numFmtId="2" fontId="6" fillId="8" borderId="28" xfId="0" applyNumberFormat="1" applyFont="1" applyFill="1" applyBorder="1" applyAlignment="1">
      <alignment horizontal="left" vertical="top"/>
    </xf>
    <xf numFmtId="14" fontId="19" fillId="0" borderId="0" xfId="1" applyNumberFormat="1" applyFont="1" applyBorder="1" applyAlignment="1">
      <alignment horizontal="left"/>
    </xf>
    <xf numFmtId="0" fontId="6" fillId="2" borderId="0" xfId="0" applyFont="1" applyFill="1" applyBorder="1" applyAlignment="1" applyProtection="1">
      <alignment horizontal="left" vertical="top"/>
    </xf>
    <xf numFmtId="0" fontId="6" fillId="4" borderId="0" xfId="0" applyFont="1" applyFill="1" applyBorder="1" applyAlignment="1" applyProtection="1">
      <alignment horizontal="left" vertical="top"/>
      <protection locked="0"/>
    </xf>
    <xf numFmtId="0" fontId="6" fillId="4" borderId="17" xfId="0" applyFont="1" applyFill="1" applyBorder="1" applyAlignment="1" applyProtection="1">
      <alignment horizontal="left" vertical="top"/>
      <protection locked="0"/>
    </xf>
    <xf numFmtId="0" fontId="6" fillId="2" borderId="0" xfId="0" applyFont="1" applyFill="1" applyBorder="1" applyAlignment="1">
      <alignment horizontal="left" vertical="top"/>
    </xf>
    <xf numFmtId="0" fontId="21" fillId="0" borderId="0" xfId="1" applyFont="1" applyBorder="1" applyAlignment="1">
      <alignment horizontal="center" vertical="center" wrapText="1"/>
    </xf>
    <xf numFmtId="43" fontId="6" fillId="8" borderId="28" xfId="3" applyFont="1" applyFill="1" applyBorder="1" applyAlignment="1">
      <alignment horizontal="left" vertical="top"/>
    </xf>
    <xf numFmtId="0" fontId="21" fillId="0" borderId="0" xfId="1" applyFont="1" applyBorder="1" applyAlignment="1">
      <alignment horizontal="center" vertical="center" wrapText="1"/>
    </xf>
    <xf numFmtId="0" fontId="5" fillId="0" borderId="55" xfId="1" applyFont="1" applyBorder="1" applyAlignment="1"/>
    <xf numFmtId="0" fontId="5" fillId="0" borderId="0" xfId="1" applyFont="1" applyBorder="1" applyAlignment="1"/>
    <xf numFmtId="0" fontId="5" fillId="0" borderId="73" xfId="1" applyFont="1" applyBorder="1" applyAlignment="1"/>
    <xf numFmtId="0" fontId="5" fillId="0" borderId="38" xfId="1" applyFont="1" applyBorder="1" applyAlignment="1"/>
    <xf numFmtId="0" fontId="5" fillId="0" borderId="43" xfId="1" applyFont="1" applyBorder="1" applyAlignment="1"/>
    <xf numFmtId="0" fontId="5" fillId="0" borderId="61" xfId="1" applyFont="1" applyBorder="1" applyAlignment="1"/>
    <xf numFmtId="43" fontId="6" fillId="7" borderId="0" xfId="0" applyNumberFormat="1" applyFont="1" applyFill="1" applyBorder="1" applyAlignment="1">
      <alignment horizontal="left" vertical="top"/>
    </xf>
    <xf numFmtId="0" fontId="6" fillId="7" borderId="0" xfId="0" applyFont="1" applyFill="1" applyBorder="1" applyAlignment="1">
      <alignment horizontal="right" vertical="top"/>
    </xf>
    <xf numFmtId="0" fontId="6" fillId="0" borderId="17" xfId="0" applyFont="1" applyFill="1" applyBorder="1" applyAlignment="1" applyProtection="1">
      <alignment horizontal="left" vertical="top"/>
    </xf>
    <xf numFmtId="0" fontId="6" fillId="2" borderId="12" xfId="0" applyFont="1" applyFill="1" applyBorder="1" applyAlignment="1" applyProtection="1">
      <alignment horizontal="center" vertical="top"/>
    </xf>
    <xf numFmtId="0" fontId="6" fillId="0" borderId="19" xfId="0" applyFont="1" applyFill="1" applyBorder="1" applyAlignment="1" applyProtection="1">
      <alignment horizontal="left" vertical="top"/>
    </xf>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protection locked="0"/>
    </xf>
    <xf numFmtId="0" fontId="6" fillId="4" borderId="0" xfId="0" applyFont="1" applyFill="1" applyBorder="1" applyAlignment="1" applyProtection="1">
      <alignment vertical="center"/>
      <protection locked="0"/>
    </xf>
    <xf numFmtId="0" fontId="6" fillId="4" borderId="0" xfId="0" applyFont="1" applyFill="1" applyBorder="1" applyAlignment="1" applyProtection="1">
      <alignment horizontal="center" vertical="center"/>
      <protection locked="0"/>
    </xf>
    <xf numFmtId="9" fontId="6" fillId="4" borderId="0" xfId="0" applyNumberFormat="1" applyFont="1" applyFill="1" applyBorder="1" applyAlignment="1" applyProtection="1">
      <alignment horizontal="left" vertical="top"/>
      <protection locked="0"/>
    </xf>
    <xf numFmtId="0" fontId="8" fillId="2" borderId="0" xfId="0" applyFont="1" applyFill="1" applyBorder="1" applyAlignment="1">
      <alignment horizontal="left" vertical="top"/>
    </xf>
    <xf numFmtId="0" fontId="11" fillId="4" borderId="4" xfId="0" applyFont="1" applyFill="1" applyBorder="1" applyAlignment="1" applyProtection="1">
      <alignment horizontal="center" vertical="top"/>
      <protection locked="0"/>
    </xf>
    <xf numFmtId="0" fontId="6" fillId="3" borderId="7" xfId="0" applyFont="1" applyFill="1" applyBorder="1" applyAlignment="1">
      <alignment horizontal="center" vertical="top"/>
    </xf>
    <xf numFmtId="0" fontId="6" fillId="4" borderId="0" xfId="0" applyFont="1" applyFill="1" applyBorder="1" applyAlignment="1" applyProtection="1">
      <alignment vertical="top"/>
      <protection locked="0"/>
    </xf>
    <xf numFmtId="0" fontId="6" fillId="4" borderId="21" xfId="0" applyFont="1" applyFill="1" applyBorder="1" applyAlignment="1" applyProtection="1">
      <alignment horizontal="center" vertical="top"/>
      <protection locked="0"/>
    </xf>
    <xf numFmtId="0" fontId="6" fillId="4" borderId="25" xfId="0" applyFont="1" applyFill="1" applyBorder="1" applyAlignment="1" applyProtection="1">
      <alignment horizontal="center" vertical="top"/>
      <protection locked="0"/>
    </xf>
    <xf numFmtId="0" fontId="6" fillId="7" borderId="0" xfId="0" applyFont="1" applyFill="1" applyBorder="1" applyAlignment="1" applyProtection="1">
      <alignment horizontal="left" vertical="top"/>
    </xf>
    <xf numFmtId="2" fontId="0" fillId="2" borderId="27" xfId="0" applyNumberFormat="1" applyFill="1" applyBorder="1" applyAlignment="1">
      <alignment horizontal="center" vertical="top"/>
    </xf>
    <xf numFmtId="2" fontId="14" fillId="2" borderId="0" xfId="0" applyNumberFormat="1" applyFont="1" applyFill="1" applyBorder="1" applyAlignment="1">
      <alignment horizontal="center" vertical="top"/>
    </xf>
    <xf numFmtId="0" fontId="6" fillId="4" borderId="92" xfId="0" applyFont="1" applyFill="1" applyBorder="1" applyAlignment="1" applyProtection="1">
      <alignment horizontal="left" vertical="top"/>
      <protection locked="0"/>
    </xf>
    <xf numFmtId="0" fontId="6" fillId="4" borderId="9" xfId="0" applyFont="1" applyFill="1" applyBorder="1" applyAlignment="1" applyProtection="1">
      <alignment horizontal="left" vertical="top"/>
      <protection locked="0"/>
    </xf>
    <xf numFmtId="0" fontId="9" fillId="4" borderId="12" xfId="0" applyFont="1" applyFill="1" applyBorder="1" applyAlignment="1" applyProtection="1">
      <alignment horizontal="center" vertical="top"/>
      <protection locked="0"/>
    </xf>
    <xf numFmtId="0" fontId="6" fillId="2" borderId="88" xfId="0" applyFont="1" applyFill="1" applyBorder="1" applyAlignment="1" applyProtection="1">
      <alignment horizontal="left" vertical="top"/>
    </xf>
    <xf numFmtId="0" fontId="6" fillId="2" borderId="12" xfId="0" applyFont="1" applyFill="1" applyBorder="1" applyAlignment="1" applyProtection="1">
      <alignment horizontal="left" vertical="top"/>
    </xf>
    <xf numFmtId="0" fontId="6" fillId="2" borderId="13" xfId="0" applyFont="1" applyFill="1" applyBorder="1" applyAlignment="1" applyProtection="1">
      <alignment horizontal="left" vertical="top"/>
    </xf>
    <xf numFmtId="0" fontId="6" fillId="2" borderId="14" xfId="0" applyFont="1" applyFill="1" applyBorder="1" applyAlignment="1" applyProtection="1">
      <alignment horizontal="left" vertical="top"/>
    </xf>
    <xf numFmtId="0" fontId="6" fillId="2" borderId="15" xfId="0" applyFont="1" applyFill="1" applyBorder="1" applyAlignment="1" applyProtection="1">
      <alignment horizontal="left" vertical="top"/>
    </xf>
    <xf numFmtId="0" fontId="6" fillId="2" borderId="14" xfId="0" applyFont="1" applyFill="1" applyBorder="1" applyAlignment="1" applyProtection="1">
      <alignment horizontal="right" vertical="top"/>
    </xf>
    <xf numFmtId="0" fontId="16" fillId="2" borderId="0" xfId="0" applyFont="1" applyFill="1" applyBorder="1" applyAlignment="1" applyProtection="1">
      <alignment horizontal="right" vertical="top"/>
    </xf>
    <xf numFmtId="0" fontId="9" fillId="2" borderId="16" xfId="0" applyFont="1" applyFill="1" applyBorder="1" applyAlignment="1" applyProtection="1">
      <alignment horizontal="right" vertical="top"/>
    </xf>
    <xf numFmtId="0" fontId="6" fillId="2" borderId="17" xfId="0" applyFont="1" applyFill="1" applyBorder="1" applyAlignment="1" applyProtection="1">
      <alignment horizontal="left" vertical="top"/>
    </xf>
    <xf numFmtId="0" fontId="6" fillId="0" borderId="17" xfId="0" applyFont="1" applyFill="1" applyBorder="1" applyAlignment="1" applyProtection="1">
      <alignment horizontal="right" vertical="top"/>
    </xf>
    <xf numFmtId="0" fontId="6" fillId="2" borderId="18" xfId="0" applyFont="1" applyFill="1" applyBorder="1" applyAlignment="1" applyProtection="1">
      <alignment horizontal="left" vertical="top"/>
    </xf>
    <xf numFmtId="0" fontId="12" fillId="2" borderId="83" xfId="0" applyFont="1" applyFill="1" applyBorder="1" applyAlignment="1" applyProtection="1">
      <alignment horizontal="left" vertical="top"/>
    </xf>
    <xf numFmtId="0" fontId="6" fillId="2" borderId="84" xfId="0" applyFont="1" applyFill="1" applyBorder="1" applyAlignment="1" applyProtection="1">
      <alignment horizontal="left" vertical="top"/>
    </xf>
    <xf numFmtId="0" fontId="6" fillId="2" borderId="84" xfId="0" applyFont="1" applyFill="1" applyBorder="1" applyAlignment="1" applyProtection="1">
      <alignment horizontal="center" vertical="top"/>
    </xf>
    <xf numFmtId="0" fontId="6" fillId="2" borderId="85" xfId="0" applyFont="1" applyFill="1" applyBorder="1" applyAlignment="1" applyProtection="1">
      <alignment horizontal="left" vertical="top"/>
    </xf>
    <xf numFmtId="0" fontId="11" fillId="2" borderId="23" xfId="0" applyFont="1" applyFill="1" applyBorder="1" applyAlignment="1" applyProtection="1">
      <alignment horizontal="right" vertical="top"/>
    </xf>
    <xf numFmtId="0" fontId="6" fillId="2" borderId="86" xfId="0" applyFont="1" applyFill="1" applyBorder="1" applyAlignment="1" applyProtection="1">
      <alignment horizontal="left" vertical="top"/>
    </xf>
    <xf numFmtId="0" fontId="9" fillId="2" borderId="0" xfId="0" applyFont="1" applyFill="1" applyBorder="1" applyAlignment="1" applyProtection="1">
      <alignment horizontal="right" vertical="top"/>
    </xf>
    <xf numFmtId="0" fontId="6" fillId="2" borderId="0" xfId="0" applyFont="1" applyFill="1" applyBorder="1" applyAlignment="1" applyProtection="1">
      <alignment horizontal="right" vertical="top"/>
    </xf>
    <xf numFmtId="0" fontId="6" fillId="0" borderId="0" xfId="0" applyFont="1" applyFill="1" applyBorder="1" applyAlignment="1" applyProtection="1">
      <alignment horizontal="left" vertical="top"/>
      <protection hidden="1"/>
    </xf>
    <xf numFmtId="0" fontId="11" fillId="2" borderId="89" xfId="0" applyFont="1" applyFill="1" applyBorder="1" applyAlignment="1" applyProtection="1">
      <alignment horizontal="right" vertical="top"/>
    </xf>
    <xf numFmtId="0" fontId="6" fillId="2" borderId="89" xfId="0" applyFont="1" applyFill="1" applyBorder="1" applyAlignment="1" applyProtection="1">
      <alignment horizontal="right" vertical="top"/>
    </xf>
    <xf numFmtId="0" fontId="6" fillId="2" borderId="89" xfId="0" applyFont="1" applyFill="1" applyBorder="1" applyAlignment="1" applyProtection="1">
      <alignment horizontal="left" vertical="top"/>
    </xf>
    <xf numFmtId="0" fontId="11" fillId="2" borderId="0" xfId="0" applyFont="1" applyFill="1" applyBorder="1" applyAlignment="1" applyProtection="1">
      <alignment horizontal="right" vertical="top"/>
    </xf>
    <xf numFmtId="0" fontId="11" fillId="2" borderId="91" xfId="0" applyFont="1" applyFill="1" applyBorder="1" applyAlignment="1" applyProtection="1">
      <alignment horizontal="right" vertical="top"/>
    </xf>
    <xf numFmtId="0" fontId="6" fillId="2" borderId="92" xfId="0" applyFont="1" applyFill="1" applyBorder="1" applyAlignment="1" applyProtection="1">
      <alignment horizontal="left" vertical="top"/>
    </xf>
    <xf numFmtId="0" fontId="6" fillId="0" borderId="92" xfId="0" applyFont="1" applyFill="1" applyBorder="1" applyAlignment="1" applyProtection="1">
      <alignment horizontal="right" vertical="top"/>
    </xf>
    <xf numFmtId="0" fontId="6" fillId="2" borderId="93" xfId="0" applyFont="1" applyFill="1" applyBorder="1" applyAlignment="1" applyProtection="1">
      <alignment horizontal="left" vertical="top"/>
    </xf>
    <xf numFmtId="0" fontId="6" fillId="0" borderId="0" xfId="0" applyFont="1" applyFill="1" applyBorder="1" applyAlignment="1" applyProtection="1">
      <alignment horizontal="right" vertical="top"/>
    </xf>
    <xf numFmtId="0" fontId="9" fillId="2" borderId="87" xfId="0" applyFont="1" applyFill="1" applyBorder="1" applyAlignment="1" applyProtection="1">
      <alignment horizontal="left" vertical="top"/>
    </xf>
    <xf numFmtId="0" fontId="6" fillId="2" borderId="29" xfId="0" applyFont="1" applyFill="1" applyBorder="1" applyAlignment="1" applyProtection="1">
      <alignment horizontal="left" vertical="top"/>
    </xf>
    <xf numFmtId="0" fontId="6" fillId="0" borderId="29" xfId="0" applyFont="1" applyFill="1" applyBorder="1" applyAlignment="1" applyProtection="1">
      <alignment horizontal="right" vertical="top"/>
      <protection hidden="1"/>
    </xf>
    <xf numFmtId="0" fontId="6" fillId="2" borderId="33" xfId="0" applyFont="1" applyFill="1" applyBorder="1" applyAlignment="1" applyProtection="1">
      <alignment horizontal="left" vertical="top"/>
    </xf>
    <xf numFmtId="0" fontId="9" fillId="2" borderId="0" xfId="0" applyFont="1" applyFill="1" applyBorder="1" applyAlignment="1" applyProtection="1">
      <alignment horizontal="left" vertical="top"/>
    </xf>
    <xf numFmtId="0" fontId="11" fillId="9" borderId="0" xfId="0" applyFont="1" applyFill="1" applyBorder="1" applyAlignment="1" applyProtection="1">
      <alignment horizontal="left" vertical="center"/>
    </xf>
    <xf numFmtId="0" fontId="11" fillId="2" borderId="90" xfId="0" applyFont="1" applyFill="1" applyBorder="1" applyAlignment="1" applyProtection="1">
      <alignment horizontal="right" vertical="top"/>
    </xf>
    <xf numFmtId="0" fontId="6" fillId="0" borderId="21" xfId="0" applyFont="1" applyFill="1" applyBorder="1" applyAlignment="1" applyProtection="1">
      <alignment horizontal="left" vertical="top"/>
    </xf>
    <xf numFmtId="0" fontId="6" fillId="0" borderId="12" xfId="0" applyFont="1" applyFill="1" applyBorder="1" applyAlignment="1" applyProtection="1">
      <alignment horizontal="left" vertical="top"/>
    </xf>
    <xf numFmtId="0" fontId="11" fillId="2" borderId="14" xfId="0" applyFont="1" applyFill="1" applyBorder="1" applyAlignment="1" applyProtection="1">
      <alignment horizontal="right" vertical="top"/>
    </xf>
    <xf numFmtId="0" fontId="6" fillId="2" borderId="16" xfId="0" applyFont="1" applyFill="1" applyBorder="1" applyAlignment="1" applyProtection="1">
      <alignment horizontal="left" vertical="top"/>
    </xf>
    <xf numFmtId="0" fontId="11" fillId="3" borderId="0" xfId="0" applyFont="1" applyFill="1" applyBorder="1" applyAlignment="1" applyProtection="1">
      <alignment horizontal="left" vertical="top"/>
    </xf>
    <xf numFmtId="0" fontId="6" fillId="2" borderId="11" xfId="0" applyFont="1" applyFill="1" applyBorder="1" applyAlignment="1" applyProtection="1">
      <alignment horizontal="left" vertical="top"/>
    </xf>
    <xf numFmtId="0" fontId="6" fillId="2" borderId="14" xfId="0" applyFont="1" applyFill="1" applyBorder="1" applyAlignment="1" applyProtection="1">
      <alignment horizontal="right" vertical="top" wrapText="1"/>
    </xf>
    <xf numFmtId="0" fontId="6" fillId="2" borderId="15" xfId="0" applyFont="1" applyFill="1" applyBorder="1" applyAlignment="1" applyProtection="1">
      <alignment vertical="top"/>
    </xf>
    <xf numFmtId="0" fontId="11" fillId="2" borderId="16" xfId="0" applyFont="1" applyFill="1" applyBorder="1" applyAlignment="1" applyProtection="1">
      <alignment horizontal="right" vertical="top"/>
    </xf>
    <xf numFmtId="0" fontId="6" fillId="0" borderId="17" xfId="0" applyFont="1" applyFill="1" applyBorder="1" applyAlignment="1" applyProtection="1">
      <alignment vertical="top"/>
      <protection hidden="1"/>
    </xf>
    <xf numFmtId="0" fontId="12" fillId="3" borderId="0" xfId="0" applyFont="1" applyFill="1" applyBorder="1" applyAlignment="1" applyProtection="1">
      <alignment horizontal="left" vertical="top"/>
    </xf>
    <xf numFmtId="0" fontId="6" fillId="3" borderId="0" xfId="0" applyFont="1" applyFill="1" applyBorder="1" applyAlignment="1" applyProtection="1">
      <alignment horizontal="left" vertical="top"/>
    </xf>
    <xf numFmtId="0" fontId="11" fillId="0" borderId="20" xfId="0" applyFont="1" applyFill="1" applyBorder="1" applyAlignment="1" applyProtection="1">
      <alignment horizontal="right" vertical="top"/>
    </xf>
    <xf numFmtId="0" fontId="6" fillId="0" borderId="21" xfId="0" applyFont="1" applyFill="1" applyBorder="1" applyAlignment="1" applyProtection="1">
      <alignment horizontal="right" vertical="top"/>
    </xf>
    <xf numFmtId="0" fontId="6" fillId="0" borderId="22" xfId="0" applyFont="1" applyFill="1" applyBorder="1" applyAlignment="1" applyProtection="1">
      <alignment horizontal="left" vertical="top"/>
    </xf>
    <xf numFmtId="0" fontId="11" fillId="0" borderId="24" xfId="0" applyFont="1" applyFill="1" applyBorder="1" applyAlignment="1" applyProtection="1">
      <alignment horizontal="right" vertical="top"/>
    </xf>
    <xf numFmtId="0" fontId="6" fillId="0" borderId="25" xfId="0" applyFont="1" applyFill="1" applyBorder="1" applyAlignment="1" applyProtection="1">
      <alignment horizontal="left" vertical="top"/>
    </xf>
    <xf numFmtId="0" fontId="6" fillId="0" borderId="26" xfId="0" applyFont="1" applyFill="1" applyBorder="1" applyAlignment="1" applyProtection="1">
      <alignment horizontal="left" vertical="top"/>
    </xf>
    <xf numFmtId="0" fontId="11" fillId="2" borderId="20" xfId="0" applyFont="1" applyFill="1" applyBorder="1" applyAlignment="1" applyProtection="1">
      <alignment horizontal="right" vertical="top"/>
    </xf>
    <xf numFmtId="0" fontId="6" fillId="2" borderId="21" xfId="0" applyFont="1" applyFill="1" applyBorder="1" applyAlignment="1" applyProtection="1">
      <alignment horizontal="left" vertical="top"/>
    </xf>
    <xf numFmtId="0" fontId="6" fillId="2" borderId="21" xfId="0" applyFont="1" applyFill="1" applyBorder="1" applyAlignment="1" applyProtection="1">
      <alignment vertical="top"/>
    </xf>
    <xf numFmtId="0" fontId="6" fillId="2" borderId="22" xfId="0" applyFont="1" applyFill="1" applyBorder="1" applyAlignment="1" applyProtection="1">
      <alignment horizontal="left" vertical="top"/>
    </xf>
    <xf numFmtId="0" fontId="6" fillId="2" borderId="19" xfId="0" applyFont="1" applyFill="1" applyBorder="1" applyAlignment="1" applyProtection="1">
      <alignment horizontal="left" vertical="top"/>
    </xf>
    <xf numFmtId="0" fontId="6" fillId="2" borderId="24" xfId="0" applyFont="1" applyFill="1" applyBorder="1" applyAlignment="1" applyProtection="1">
      <alignment horizontal="right" vertical="top"/>
    </xf>
    <xf numFmtId="0" fontId="6" fillId="0" borderId="25" xfId="0" applyFont="1" applyFill="1" applyBorder="1" applyAlignment="1" applyProtection="1">
      <alignment horizontal="center" vertical="top"/>
    </xf>
    <xf numFmtId="0" fontId="6" fillId="2" borderId="25" xfId="0" applyFont="1" applyFill="1" applyBorder="1" applyAlignment="1" applyProtection="1">
      <alignment horizontal="left" vertical="top"/>
    </xf>
    <xf numFmtId="0" fontId="11" fillId="2" borderId="25" xfId="0" applyFont="1" applyFill="1" applyBorder="1" applyAlignment="1" applyProtection="1">
      <alignment horizontal="right" vertical="top"/>
    </xf>
    <xf numFmtId="0" fontId="6" fillId="2" borderId="26" xfId="0" applyFont="1" applyFill="1" applyBorder="1" applyAlignment="1" applyProtection="1">
      <alignment horizontal="left" vertical="top"/>
    </xf>
    <xf numFmtId="0" fontId="11" fillId="2" borderId="11" xfId="0" applyFont="1" applyFill="1" applyBorder="1" applyAlignment="1" applyProtection="1">
      <alignment horizontal="right" vertical="top"/>
    </xf>
    <xf numFmtId="0" fontId="12" fillId="2" borderId="14" xfId="0" applyFont="1" applyFill="1" applyBorder="1" applyAlignment="1" applyProtection="1">
      <alignment horizontal="left" vertical="top"/>
    </xf>
    <xf numFmtId="0" fontId="14" fillId="2" borderId="0" xfId="0" applyFont="1" applyFill="1" applyBorder="1" applyAlignment="1" applyProtection="1">
      <alignment horizontal="left" vertical="top"/>
    </xf>
    <xf numFmtId="0" fontId="6" fillId="4" borderId="29" xfId="0" applyFont="1" applyFill="1" applyBorder="1" applyAlignment="1" applyProtection="1">
      <alignment horizontal="left" vertical="top"/>
      <protection locked="0"/>
    </xf>
    <xf numFmtId="0" fontId="6" fillId="4" borderId="12" xfId="0" applyFont="1" applyFill="1" applyBorder="1" applyAlignment="1" applyProtection="1">
      <alignment horizontal="center" vertical="top"/>
      <protection locked="0"/>
    </xf>
    <xf numFmtId="0" fontId="6" fillId="7" borderId="0" xfId="0" applyFont="1" applyFill="1" applyBorder="1" applyAlignment="1" applyProtection="1">
      <alignment horizontal="left" vertical="top"/>
      <protection locked="0"/>
    </xf>
    <xf numFmtId="0" fontId="5" fillId="0" borderId="94" xfId="1" applyFont="1" applyBorder="1" applyAlignment="1">
      <alignment horizontal="center" vertical="center"/>
    </xf>
    <xf numFmtId="2" fontId="5" fillId="0" borderId="50" xfId="1" applyNumberFormat="1" applyFont="1" applyBorder="1" applyAlignment="1">
      <alignment horizontal="center" vertical="center"/>
    </xf>
    <xf numFmtId="0" fontId="3" fillId="0" borderId="44" xfId="1" applyFont="1" applyBorder="1" applyAlignment="1">
      <alignment horizontal="center" vertical="center"/>
    </xf>
    <xf numFmtId="0" fontId="5" fillId="0" borderId="36" xfId="1" applyFont="1" applyBorder="1" applyAlignment="1"/>
    <xf numFmtId="0" fontId="3" fillId="0" borderId="0" xfId="1" applyFont="1" applyBorder="1" applyAlignment="1"/>
    <xf numFmtId="14" fontId="5" fillId="0" borderId="0" xfId="1" applyNumberFormat="1" applyFont="1" applyBorder="1" applyAlignment="1">
      <alignment horizontal="center"/>
    </xf>
    <xf numFmtId="0" fontId="5" fillId="0" borderId="62" xfId="1" applyFont="1" applyBorder="1" applyAlignment="1"/>
    <xf numFmtId="0" fontId="5" fillId="0" borderId="60" xfId="1" applyFont="1" applyBorder="1" applyAlignment="1"/>
    <xf numFmtId="0" fontId="5" fillId="0" borderId="34" xfId="1" applyFont="1" applyBorder="1" applyAlignment="1"/>
    <xf numFmtId="0" fontId="28" fillId="0" borderId="0" xfId="4" applyFont="1"/>
    <xf numFmtId="0" fontId="40" fillId="0" borderId="0" xfId="4" applyFont="1" applyAlignment="1">
      <alignment vertical="center"/>
    </xf>
    <xf numFmtId="0" fontId="43" fillId="2" borderId="0" xfId="5" applyFont="1" applyFill="1" applyBorder="1" applyAlignment="1">
      <alignment horizontal="left" vertical="center" indent="7"/>
    </xf>
    <xf numFmtId="0" fontId="44" fillId="2" borderId="0" xfId="5" applyFont="1" applyFill="1" applyBorder="1" applyAlignment="1">
      <alignment horizontal="left" vertical="center"/>
    </xf>
    <xf numFmtId="0" fontId="40" fillId="2" borderId="0" xfId="5" applyFont="1" applyFill="1" applyBorder="1" applyAlignment="1">
      <alignment horizontal="left"/>
    </xf>
    <xf numFmtId="0" fontId="28" fillId="0" borderId="0" xfId="4" applyFont="1" applyAlignment="1">
      <alignment horizontal="left"/>
    </xf>
    <xf numFmtId="0" fontId="40" fillId="2" borderId="0" xfId="5" applyFont="1" applyFill="1" applyBorder="1" applyAlignment="1"/>
    <xf numFmtId="0" fontId="28" fillId="0" borderId="0" xfId="1" applyFont="1" applyBorder="1"/>
    <xf numFmtId="0" fontId="28" fillId="0" borderId="0" xfId="4" applyFont="1" applyBorder="1"/>
    <xf numFmtId="0" fontId="28" fillId="0" borderId="0" xfId="4" applyFont="1" applyAlignment="1">
      <alignment horizontal="center" vertical="center"/>
    </xf>
    <xf numFmtId="0" fontId="34" fillId="2" borderId="82" xfId="0" applyFont="1" applyFill="1" applyBorder="1" applyAlignment="1">
      <alignment vertical="top" wrapText="1"/>
    </xf>
    <xf numFmtId="0" fontId="44" fillId="2" borderId="0" xfId="5" applyFont="1" applyFill="1" applyBorder="1" applyAlignment="1">
      <alignment horizontal="left" wrapText="1"/>
    </xf>
    <xf numFmtId="0" fontId="6" fillId="4" borderId="0" xfId="0" applyFont="1" applyFill="1" applyBorder="1" applyAlignment="1" applyProtection="1">
      <alignment horizontal="center" vertical="center"/>
      <protection locked="0"/>
    </xf>
    <xf numFmtId="0" fontId="6" fillId="2" borderId="0" xfId="0" applyFont="1" applyFill="1" applyBorder="1" applyAlignment="1">
      <alignment horizontal="left" vertical="top" wrapText="1"/>
    </xf>
    <xf numFmtId="0" fontId="6" fillId="2" borderId="12" xfId="0" applyFont="1" applyFill="1" applyBorder="1" applyAlignment="1" applyProtection="1">
      <alignment horizontal="left" vertical="top" wrapText="1"/>
    </xf>
    <xf numFmtId="0" fontId="6" fillId="2" borderId="12" xfId="0" applyFont="1" applyFill="1" applyBorder="1" applyAlignment="1" applyProtection="1">
      <alignment horizontal="right" vertical="top" wrapText="1"/>
    </xf>
    <xf numFmtId="0" fontId="6" fillId="2" borderId="0" xfId="0" applyFont="1" applyFill="1" applyBorder="1" applyAlignment="1">
      <alignment horizontal="left" vertical="top" wrapText="1"/>
    </xf>
    <xf numFmtId="0" fontId="0" fillId="2" borderId="0" xfId="0" applyFill="1" applyBorder="1" applyAlignment="1">
      <alignment vertical="top"/>
    </xf>
    <xf numFmtId="0" fontId="11" fillId="0" borderId="0" xfId="0" applyFont="1" applyFill="1" applyBorder="1" applyAlignment="1" applyProtection="1">
      <alignment horizontal="right" vertical="top"/>
    </xf>
    <xf numFmtId="0" fontId="6" fillId="2" borderId="0" xfId="0" applyFont="1" applyFill="1" applyBorder="1" applyAlignment="1" applyProtection="1">
      <alignment vertical="top"/>
    </xf>
    <xf numFmtId="0" fontId="11" fillId="2" borderId="0" xfId="0" applyFont="1" applyFill="1" applyBorder="1" applyAlignment="1" applyProtection="1">
      <alignment horizontal="left" vertical="top"/>
    </xf>
    <xf numFmtId="0" fontId="6" fillId="7" borderId="0" xfId="0" applyFont="1" applyFill="1" applyBorder="1" applyAlignment="1">
      <alignment horizontal="center" vertical="top" wrapText="1"/>
    </xf>
    <xf numFmtId="0" fontId="6" fillId="7" borderId="27"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2" xfId="0" applyFont="1" applyFill="1" applyBorder="1" applyAlignment="1">
      <alignment horizontal="left" vertical="top" wrapText="1"/>
    </xf>
    <xf numFmtId="0" fontId="6" fillId="3" borderId="0" xfId="0" applyFont="1" applyFill="1" applyBorder="1" applyAlignment="1">
      <alignment horizontal="center" vertical="top"/>
    </xf>
    <xf numFmtId="0" fontId="9" fillId="3" borderId="0" xfId="0" applyFont="1" applyFill="1" applyBorder="1" applyAlignment="1" applyProtection="1">
      <alignment horizontal="center" vertical="top"/>
    </xf>
    <xf numFmtId="0" fontId="6" fillId="3" borderId="0" xfId="0" applyFont="1" applyFill="1" applyBorder="1" applyAlignment="1" applyProtection="1">
      <alignment horizontal="center" vertical="top"/>
    </xf>
    <xf numFmtId="0" fontId="10" fillId="2" borderId="1" xfId="0" applyFont="1" applyFill="1" applyBorder="1" applyAlignment="1">
      <alignment horizontal="center" vertical="top" wrapText="1"/>
    </xf>
    <xf numFmtId="0" fontId="10" fillId="2" borderId="2" xfId="0" applyFont="1" applyFill="1" applyBorder="1" applyAlignment="1">
      <alignment horizontal="center" vertical="top" wrapText="1"/>
    </xf>
    <xf numFmtId="0" fontId="6" fillId="2" borderId="14"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6" fillId="2" borderId="30" xfId="0" applyFont="1" applyFill="1" applyBorder="1" applyAlignment="1" applyProtection="1">
      <alignment horizontal="center" vertical="top" wrapText="1"/>
    </xf>
    <xf numFmtId="0" fontId="6" fillId="2" borderId="21" xfId="0" applyFont="1" applyFill="1" applyBorder="1" applyAlignment="1" applyProtection="1">
      <alignment horizontal="center" vertical="top" wrapText="1"/>
    </xf>
    <xf numFmtId="0" fontId="6" fillId="2" borderId="31" xfId="0" applyFont="1" applyFill="1" applyBorder="1" applyAlignment="1" applyProtection="1">
      <alignment horizontal="center" vertical="top" wrapText="1"/>
    </xf>
    <xf numFmtId="0" fontId="6" fillId="2" borderId="32" xfId="0" applyFont="1" applyFill="1" applyBorder="1" applyAlignment="1" applyProtection="1">
      <alignment horizontal="center" vertical="top" wrapText="1"/>
    </xf>
    <xf numFmtId="0" fontId="6" fillId="2" borderId="29" xfId="0" applyFont="1" applyFill="1" applyBorder="1" applyAlignment="1" applyProtection="1">
      <alignment horizontal="center" vertical="top" wrapText="1"/>
    </xf>
    <xf numFmtId="0" fontId="6" fillId="2" borderId="33" xfId="0" applyFont="1" applyFill="1" applyBorder="1" applyAlignment="1" applyProtection="1">
      <alignment horizontal="center" vertical="top" wrapText="1"/>
    </xf>
    <xf numFmtId="0" fontId="6" fillId="4" borderId="0" xfId="0" applyFont="1" applyFill="1" applyBorder="1" applyAlignment="1" applyProtection="1">
      <alignment horizontal="center" vertical="center"/>
      <protection locked="0"/>
    </xf>
    <xf numFmtId="0" fontId="6" fillId="2" borderId="0" xfId="0" applyFont="1" applyFill="1" applyBorder="1" applyAlignment="1">
      <alignment horizontal="left" vertical="top" wrapText="1"/>
    </xf>
    <xf numFmtId="0" fontId="0" fillId="2" borderId="0" xfId="0" applyFill="1" applyBorder="1" applyAlignment="1">
      <alignment horizontal="left" vertical="top"/>
    </xf>
    <xf numFmtId="0" fontId="6" fillId="2" borderId="96" xfId="0" applyFont="1" applyFill="1" applyBorder="1" applyAlignment="1">
      <alignment horizontal="left" vertical="top" wrapText="1"/>
    </xf>
    <xf numFmtId="0" fontId="0" fillId="2" borderId="97" xfId="0" applyFill="1" applyBorder="1" applyAlignment="1">
      <alignment horizontal="left" vertical="top"/>
    </xf>
    <xf numFmtId="0" fontId="0" fillId="2" borderId="98" xfId="0" applyFill="1" applyBorder="1" applyAlignment="1">
      <alignment horizontal="left" vertical="top"/>
    </xf>
    <xf numFmtId="0" fontId="7" fillId="2" borderId="0" xfId="0" applyFont="1" applyFill="1" applyBorder="1" applyAlignment="1">
      <alignment horizontal="center" vertical="top"/>
    </xf>
    <xf numFmtId="0" fontId="6" fillId="2" borderId="0" xfId="0" applyFont="1" applyFill="1" applyBorder="1" applyAlignment="1">
      <alignment horizontal="center" vertical="top"/>
    </xf>
    <xf numFmtId="0" fontId="6" fillId="4" borderId="0" xfId="0" applyFont="1" applyFill="1" applyBorder="1" applyAlignment="1" applyProtection="1">
      <alignment horizontal="left" vertical="top"/>
      <protection locked="0"/>
    </xf>
    <xf numFmtId="0" fontId="6" fillId="4" borderId="0" xfId="0" applyFont="1" applyFill="1" applyBorder="1" applyAlignment="1" applyProtection="1">
      <alignment horizontal="center" vertical="top"/>
      <protection locked="0"/>
    </xf>
    <xf numFmtId="0" fontId="6" fillId="3" borderId="9" xfId="0" applyFont="1" applyFill="1" applyBorder="1" applyAlignment="1">
      <alignment horizontal="center" vertical="top"/>
    </xf>
    <xf numFmtId="0" fontId="6" fillId="2" borderId="0" xfId="0" applyFont="1" applyFill="1" applyBorder="1" applyAlignment="1">
      <alignment horizontal="center" vertical="top" wrapText="1"/>
    </xf>
    <xf numFmtId="0" fontId="14" fillId="2" borderId="0" xfId="0" applyFont="1" applyFill="1" applyBorder="1" applyAlignment="1">
      <alignment horizontal="left" vertical="top" wrapText="1"/>
    </xf>
    <xf numFmtId="0" fontId="5" fillId="0" borderId="78" xfId="1" applyFont="1" applyBorder="1" applyAlignment="1">
      <alignment horizontal="center" vertical="center"/>
    </xf>
    <xf numFmtId="0" fontId="5" fillId="0" borderId="54" xfId="1" applyFont="1" applyBorder="1" applyAlignment="1">
      <alignment horizontal="center" vertical="center"/>
    </xf>
    <xf numFmtId="0" fontId="5" fillId="0" borderId="62"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75" xfId="1" applyFont="1" applyBorder="1" applyAlignment="1">
      <alignment horizontal="center" vertical="center" wrapText="1"/>
    </xf>
    <xf numFmtId="0" fontId="5" fillId="0" borderId="76" xfId="1" applyFont="1" applyBorder="1" applyAlignment="1">
      <alignment horizontal="center" vertical="center" wrapText="1"/>
    </xf>
    <xf numFmtId="0" fontId="5" fillId="0" borderId="66" xfId="1" applyFont="1" applyBorder="1" applyAlignment="1">
      <alignment horizontal="center" vertical="center" wrapText="1"/>
    </xf>
    <xf numFmtId="0" fontId="5" fillId="0" borderId="70" xfId="1" applyFont="1" applyBorder="1" applyAlignment="1">
      <alignment horizontal="center" vertical="center"/>
    </xf>
    <xf numFmtId="0" fontId="5" fillId="0" borderId="72" xfId="1" applyFont="1" applyBorder="1" applyAlignment="1">
      <alignment horizontal="center" vertical="center"/>
    </xf>
    <xf numFmtId="0" fontId="5" fillId="0" borderId="59" xfId="1" applyFont="1" applyBorder="1" applyAlignment="1">
      <alignment horizontal="center" vertical="center"/>
    </xf>
    <xf numFmtId="0" fontId="17" fillId="0" borderId="55" xfId="1" applyFont="1" applyBorder="1" applyAlignment="1">
      <alignment horizontal="left" vertical="center"/>
    </xf>
    <xf numFmtId="0" fontId="17" fillId="0" borderId="0" xfId="1" applyFont="1" applyBorder="1" applyAlignment="1">
      <alignment horizontal="left" vertical="center"/>
    </xf>
    <xf numFmtId="0" fontId="17" fillId="0" borderId="73" xfId="1" applyFont="1" applyBorder="1" applyAlignment="1">
      <alignment horizontal="left" vertical="center"/>
    </xf>
    <xf numFmtId="0" fontId="3" fillId="0" borderId="45" xfId="1" applyFont="1" applyBorder="1" applyAlignment="1">
      <alignment horizontal="right"/>
    </xf>
    <xf numFmtId="0" fontId="5" fillId="0" borderId="56" xfId="1" applyFont="1" applyBorder="1" applyAlignment="1">
      <alignment horizontal="right"/>
    </xf>
    <xf numFmtId="14" fontId="5" fillId="0" borderId="67" xfId="1" applyNumberFormat="1" applyFont="1" applyBorder="1" applyAlignment="1"/>
    <xf numFmtId="14" fontId="5" fillId="0" borderId="50" xfId="1" applyNumberFormat="1" applyFont="1" applyBorder="1" applyAlignment="1"/>
    <xf numFmtId="9" fontId="5" fillId="0" borderId="49" xfId="1" applyNumberFormat="1" applyFont="1" applyBorder="1" applyAlignment="1">
      <alignment horizontal="center"/>
    </xf>
    <xf numFmtId="9" fontId="5" fillId="0" borderId="50" xfId="1" applyNumberFormat="1" applyFont="1" applyBorder="1" applyAlignment="1">
      <alignment horizontal="center"/>
    </xf>
    <xf numFmtId="0" fontId="5" fillId="0" borderId="49" xfId="1" applyFont="1" applyBorder="1" applyAlignment="1">
      <alignment horizontal="center"/>
    </xf>
    <xf numFmtId="0" fontId="5" fillId="0" borderId="50" xfId="1" applyFont="1" applyBorder="1" applyAlignment="1">
      <alignment horizontal="center"/>
    </xf>
    <xf numFmtId="0" fontId="5" fillId="0" borderId="49" xfId="1" applyFont="1" applyBorder="1" applyAlignment="1"/>
    <xf numFmtId="0" fontId="5" fillId="0" borderId="50" xfId="1" applyFont="1" applyBorder="1" applyAlignment="1"/>
    <xf numFmtId="0" fontId="3" fillId="0" borderId="47" xfId="1" applyFont="1" applyBorder="1" applyAlignment="1"/>
    <xf numFmtId="0" fontId="5" fillId="0" borderId="69" xfId="1" applyFont="1" applyBorder="1" applyAlignment="1"/>
    <xf numFmtId="0" fontId="3" fillId="0" borderId="45" xfId="1" applyFont="1" applyBorder="1" applyAlignment="1"/>
    <xf numFmtId="0" fontId="5" fillId="0" borderId="56" xfId="1" applyFont="1" applyBorder="1" applyAlignment="1"/>
    <xf numFmtId="0" fontId="5" fillId="0" borderId="79" xfId="1" applyFont="1" applyBorder="1" applyAlignment="1"/>
    <xf numFmtId="0" fontId="5" fillId="0" borderId="59" xfId="1" applyFont="1" applyBorder="1" applyAlignment="1"/>
    <xf numFmtId="0" fontId="2" fillId="0" borderId="45" xfId="1" applyFont="1" applyBorder="1" applyAlignment="1">
      <alignment horizontal="left"/>
    </xf>
    <xf numFmtId="0" fontId="3" fillId="0" borderId="56" xfId="1" applyFont="1" applyBorder="1" applyAlignment="1">
      <alignment horizontal="left"/>
    </xf>
    <xf numFmtId="0" fontId="1" fillId="0" borderId="45" xfId="1" applyFont="1" applyBorder="1" applyAlignment="1">
      <alignment horizontal="right"/>
    </xf>
    <xf numFmtId="0" fontId="5" fillId="0" borderId="49" xfId="1" applyFont="1" applyBorder="1" applyAlignment="1">
      <alignment horizontal="center" wrapText="1"/>
    </xf>
    <xf numFmtId="0" fontId="5" fillId="0" borderId="50" xfId="1" applyFont="1" applyBorder="1" applyAlignment="1">
      <alignment horizontal="center" wrapText="1"/>
    </xf>
    <xf numFmtId="0" fontId="3" fillId="0" borderId="47" xfId="1" applyFont="1" applyBorder="1" applyAlignment="1">
      <alignment horizontal="right" vertical="center"/>
    </xf>
    <xf numFmtId="0" fontId="3" fillId="0" borderId="69" xfId="1" applyFont="1" applyBorder="1" applyAlignment="1">
      <alignment horizontal="right" vertical="center"/>
    </xf>
    <xf numFmtId="0" fontId="3" fillId="0" borderId="75" xfId="1" applyFont="1" applyBorder="1" applyAlignment="1">
      <alignment horizontal="right" vertical="center"/>
    </xf>
    <xf numFmtId="0" fontId="3" fillId="0" borderId="95" xfId="1" applyFont="1" applyBorder="1" applyAlignment="1">
      <alignment horizontal="right" vertical="center"/>
    </xf>
    <xf numFmtId="0" fontId="23" fillId="0" borderId="45" xfId="1" applyFont="1" applyBorder="1" applyAlignment="1">
      <alignment horizontal="center" vertical="center" wrapText="1"/>
    </xf>
    <xf numFmtId="0" fontId="23" fillId="0" borderId="68" xfId="1" applyFont="1" applyBorder="1" applyAlignment="1">
      <alignment horizontal="center" vertical="center" wrapText="1"/>
    </xf>
    <xf numFmtId="0" fontId="23" fillId="0" borderId="50" xfId="1" applyFont="1" applyBorder="1" applyAlignment="1">
      <alignment horizontal="center" vertical="center" wrapText="1"/>
    </xf>
    <xf numFmtId="0" fontId="3" fillId="0" borderId="40" xfId="1" applyFont="1" applyBorder="1" applyAlignment="1"/>
    <xf numFmtId="0" fontId="5" fillId="0" borderId="42" xfId="1" applyFont="1" applyBorder="1" applyAlignment="1"/>
    <xf numFmtId="0" fontId="5" fillId="0" borderId="63" xfId="1" applyFont="1" applyBorder="1" applyAlignment="1">
      <alignment horizontal="center"/>
    </xf>
    <xf numFmtId="0" fontId="5" fillId="0" borderId="64" xfId="1" applyFont="1" applyBorder="1" applyAlignment="1">
      <alignment horizontal="center"/>
    </xf>
    <xf numFmtId="0" fontId="1" fillId="0" borderId="62" xfId="1" applyFont="1" applyBorder="1" applyAlignment="1">
      <alignment horizontal="center" wrapText="1"/>
    </xf>
    <xf numFmtId="0" fontId="2" fillId="0" borderId="38" xfId="1" applyFont="1" applyBorder="1" applyAlignment="1">
      <alignment horizontal="center" wrapText="1"/>
    </xf>
    <xf numFmtId="0" fontId="2" fillId="0" borderId="43" xfId="1" applyFont="1" applyBorder="1" applyAlignment="1">
      <alignment horizontal="center" wrapText="1"/>
    </xf>
    <xf numFmtId="0" fontId="2" fillId="0" borderId="55" xfId="1" applyFont="1" applyBorder="1" applyAlignment="1">
      <alignment horizontal="center" wrapText="1"/>
    </xf>
    <xf numFmtId="0" fontId="2" fillId="0" borderId="0" xfId="1" applyFont="1" applyBorder="1" applyAlignment="1">
      <alignment horizontal="center" wrapText="1"/>
    </xf>
    <xf numFmtId="0" fontId="2" fillId="0" borderId="73" xfId="1" applyFont="1" applyBorder="1" applyAlignment="1">
      <alignment horizontal="center" wrapText="1"/>
    </xf>
    <xf numFmtId="0" fontId="2" fillId="0" borderId="60" xfId="1" applyFont="1" applyBorder="1" applyAlignment="1">
      <alignment horizontal="center" wrapText="1"/>
    </xf>
    <xf numFmtId="0" fontId="2" fillId="0" borderId="34" xfId="1" applyFont="1" applyBorder="1" applyAlignment="1">
      <alignment horizontal="center" wrapText="1"/>
    </xf>
    <xf numFmtId="0" fontId="2" fillId="0" borderId="61" xfId="1" applyFont="1" applyBorder="1" applyAlignment="1">
      <alignment horizontal="center" wrapText="1"/>
    </xf>
    <xf numFmtId="14" fontId="19" fillId="0" borderId="0" xfId="1" applyNumberFormat="1" applyFont="1" applyBorder="1" applyAlignment="1">
      <alignment horizontal="left"/>
    </xf>
    <xf numFmtId="14" fontId="5" fillId="0" borderId="50" xfId="1" applyNumberFormat="1" applyFont="1" applyBorder="1" applyAlignment="1">
      <alignment horizontal="center"/>
    </xf>
    <xf numFmtId="0" fontId="5" fillId="0" borderId="52" xfId="1" applyFont="1" applyBorder="1" applyAlignment="1">
      <alignment horizontal="center" wrapText="1"/>
    </xf>
    <xf numFmtId="0" fontId="5" fillId="0" borderId="53" xfId="1" applyFont="1" applyBorder="1" applyAlignment="1">
      <alignment horizontal="center" wrapText="1"/>
    </xf>
    <xf numFmtId="0" fontId="5" fillId="0" borderId="65" xfId="1" applyFont="1" applyBorder="1" applyAlignment="1">
      <alignment horizontal="center" wrapText="1"/>
    </xf>
    <xf numFmtId="0" fontId="5" fillId="0" borderId="66" xfId="1" applyFont="1" applyBorder="1" applyAlignment="1">
      <alignment horizontal="center" wrapText="1"/>
    </xf>
    <xf numFmtId="0" fontId="18" fillId="5" borderId="35" xfId="1" applyFont="1" applyFill="1" applyBorder="1" applyAlignment="1">
      <alignment horizontal="center" vertical="center"/>
    </xf>
    <xf numFmtId="0" fontId="18" fillId="5" borderId="36" xfId="1" applyFont="1" applyFill="1" applyBorder="1" applyAlignment="1">
      <alignment horizontal="center" vertical="center"/>
    </xf>
    <xf numFmtId="0" fontId="18" fillId="5" borderId="37" xfId="1" applyFont="1" applyFill="1" applyBorder="1" applyAlignment="1">
      <alignment horizontal="center" vertical="center"/>
    </xf>
    <xf numFmtId="14" fontId="5" fillId="0" borderId="65" xfId="1" applyNumberFormat="1" applyFont="1" applyBorder="1" applyAlignment="1"/>
    <xf numFmtId="14" fontId="5" fillId="0" borderId="66" xfId="1" applyNumberFormat="1" applyFont="1" applyBorder="1" applyAlignment="1"/>
    <xf numFmtId="0" fontId="3" fillId="0" borderId="70" xfId="1" applyFont="1" applyBorder="1" applyAlignment="1"/>
    <xf numFmtId="0" fontId="5" fillId="0" borderId="71" xfId="1" applyFont="1" applyBorder="1" applyAlignment="1"/>
    <xf numFmtId="14" fontId="5" fillId="0" borderId="80" xfId="1" applyNumberFormat="1" applyFont="1" applyBorder="1" applyAlignment="1">
      <alignment horizontal="center"/>
    </xf>
    <xf numFmtId="14" fontId="5" fillId="0" borderId="59" xfId="1" applyNumberFormat="1" applyFont="1" applyBorder="1" applyAlignment="1">
      <alignment horizontal="center"/>
    </xf>
    <xf numFmtId="0" fontId="3" fillId="0" borderId="55" xfId="1" applyFont="1" applyBorder="1" applyAlignment="1">
      <alignment horizontal="right"/>
    </xf>
    <xf numFmtId="0" fontId="5" fillId="0" borderId="0" xfId="1" applyFont="1" applyBorder="1" applyAlignment="1">
      <alignment horizontal="right"/>
    </xf>
    <xf numFmtId="0" fontId="3" fillId="0" borderId="40" xfId="1" applyFont="1" applyBorder="1" applyAlignment="1">
      <alignment horizontal="right"/>
    </xf>
    <xf numFmtId="0" fontId="5" fillId="0" borderId="42" xfId="1" applyFont="1" applyBorder="1" applyAlignment="1">
      <alignment horizontal="right"/>
    </xf>
    <xf numFmtId="0" fontId="3" fillId="0" borderId="70" xfId="1" applyFont="1" applyBorder="1" applyAlignment="1">
      <alignment horizontal="right"/>
    </xf>
    <xf numFmtId="0" fontId="5" fillId="0" borderId="71" xfId="1" applyFont="1" applyBorder="1" applyAlignment="1">
      <alignment horizontal="right"/>
    </xf>
    <xf numFmtId="0" fontId="5" fillId="0" borderId="47" xfId="1" applyFont="1" applyBorder="1" applyAlignment="1"/>
    <xf numFmtId="0" fontId="5" fillId="0" borderId="48" xfId="1" applyFont="1" applyBorder="1" applyAlignment="1"/>
    <xf numFmtId="0" fontId="4" fillId="0" borderId="49" xfId="1" applyFont="1" applyBorder="1" applyAlignment="1"/>
    <xf numFmtId="0" fontId="5" fillId="0" borderId="65" xfId="1" applyFont="1" applyBorder="1" applyAlignment="1"/>
    <xf numFmtId="0" fontId="5" fillId="0" borderId="66" xfId="1" applyFont="1" applyBorder="1" applyAlignment="1"/>
    <xf numFmtId="0" fontId="5" fillId="0" borderId="63" xfId="1" applyFont="1" applyBorder="1" applyAlignment="1"/>
    <xf numFmtId="0" fontId="5" fillId="0" borderId="64" xfId="1" applyFont="1" applyBorder="1" applyAlignment="1"/>
    <xf numFmtId="0" fontId="21" fillId="0" borderId="0" xfId="1" applyFont="1" applyBorder="1" applyAlignment="1">
      <alignment horizontal="center" vertical="center" wrapText="1"/>
    </xf>
    <xf numFmtId="0" fontId="3" fillId="0" borderId="45" xfId="1" applyFont="1" applyBorder="1" applyAlignment="1">
      <alignment horizontal="center"/>
    </xf>
    <xf numFmtId="0" fontId="3" fillId="0" borderId="56" xfId="1" applyFont="1" applyBorder="1" applyAlignment="1">
      <alignment horizontal="center"/>
    </xf>
    <xf numFmtId="0" fontId="5" fillId="0" borderId="0" xfId="1" applyFont="1" applyAlignment="1">
      <alignment horizontal="left" vertical="center" wrapText="1"/>
    </xf>
    <xf numFmtId="0" fontId="21" fillId="5" borderId="78" xfId="1" applyFont="1" applyFill="1" applyBorder="1" applyAlignment="1">
      <alignment horizontal="center" vertical="center" wrapText="1"/>
    </xf>
    <xf numFmtId="0" fontId="21" fillId="5" borderId="77" xfId="1" applyFont="1" applyFill="1" applyBorder="1" applyAlignment="1">
      <alignment horizontal="center" vertical="center" wrapText="1"/>
    </xf>
    <xf numFmtId="0" fontId="5" fillId="0" borderId="70" xfId="1" applyFont="1" applyBorder="1" applyAlignment="1"/>
    <xf numFmtId="14" fontId="5" fillId="0" borderId="72" xfId="1" applyNumberFormat="1" applyFont="1" applyBorder="1" applyAlignment="1"/>
    <xf numFmtId="14" fontId="5" fillId="0" borderId="59" xfId="1" applyNumberFormat="1" applyFont="1" applyBorder="1" applyAlignment="1"/>
    <xf numFmtId="0" fontId="22" fillId="0" borderId="62" xfId="1" applyFont="1" applyBorder="1" applyAlignment="1">
      <alignment horizontal="center" vertical="center" wrapText="1"/>
    </xf>
    <xf numFmtId="0" fontId="22" fillId="0" borderId="38" xfId="1" applyFont="1" applyBorder="1" applyAlignment="1">
      <alignment horizontal="center" vertical="center" wrapText="1"/>
    </xf>
    <xf numFmtId="0" fontId="22" fillId="0" borderId="43" xfId="1" applyFont="1" applyBorder="1" applyAlignment="1">
      <alignment horizontal="center" vertical="center" wrapText="1"/>
    </xf>
    <xf numFmtId="0" fontId="4" fillId="0" borderId="59" xfId="1" applyFont="1" applyBorder="1" applyAlignment="1"/>
    <xf numFmtId="0" fontId="5" fillId="0" borderId="57" xfId="1" applyFont="1" applyBorder="1" applyAlignment="1"/>
    <xf numFmtId="0" fontId="3" fillId="0" borderId="57" xfId="1" applyFont="1" applyBorder="1" applyAlignment="1">
      <alignment horizontal="right"/>
    </xf>
    <xf numFmtId="0" fontId="5" fillId="0" borderId="58" xfId="1" applyFont="1" applyBorder="1" applyAlignment="1">
      <alignment horizontal="right"/>
    </xf>
    <xf numFmtId="0" fontId="21" fillId="5" borderId="62" xfId="1" applyFont="1" applyFill="1" applyBorder="1" applyAlignment="1">
      <alignment horizontal="center" vertical="center" wrapText="1"/>
    </xf>
    <xf numFmtId="0" fontId="21" fillId="5" borderId="38" xfId="1" applyFont="1" applyFill="1" applyBorder="1" applyAlignment="1">
      <alignment horizontal="center" vertical="center" wrapText="1"/>
    </xf>
    <xf numFmtId="0" fontId="21" fillId="5" borderId="60" xfId="1" applyFont="1" applyFill="1" applyBorder="1" applyAlignment="1">
      <alignment horizontal="left" vertical="center" wrapText="1"/>
    </xf>
    <xf numFmtId="0" fontId="21" fillId="5" borderId="34" xfId="1" applyFont="1" applyFill="1" applyBorder="1" applyAlignment="1">
      <alignment horizontal="left" vertical="center" wrapText="1"/>
    </xf>
    <xf numFmtId="0" fontId="5" fillId="0" borderId="55" xfId="1" applyFont="1" applyBorder="1" applyAlignment="1"/>
    <xf numFmtId="0" fontId="5" fillId="0" borderId="0" xfId="1" applyFont="1" applyBorder="1" applyAlignment="1"/>
    <xf numFmtId="0" fontId="19" fillId="0" borderId="35" xfId="1" applyFont="1" applyBorder="1" applyAlignment="1">
      <alignment horizontal="center" vertical="center" wrapText="1"/>
    </xf>
    <xf numFmtId="0" fontId="19" fillId="0" borderId="36" xfId="1" applyFont="1" applyBorder="1" applyAlignment="1">
      <alignment horizontal="center" vertical="center" wrapText="1"/>
    </xf>
    <xf numFmtId="0" fontId="19" fillId="0" borderId="37" xfId="1" applyFont="1" applyBorder="1" applyAlignment="1">
      <alignment horizontal="center" vertical="center" wrapText="1"/>
    </xf>
    <xf numFmtId="0" fontId="18" fillId="5" borderId="35" xfId="1" applyFont="1" applyFill="1" applyBorder="1" applyAlignment="1">
      <alignment horizontal="center"/>
    </xf>
    <xf numFmtId="0" fontId="18" fillId="5" borderId="36" xfId="1" applyFont="1" applyFill="1" applyBorder="1" applyAlignment="1">
      <alignment horizontal="center"/>
    </xf>
    <xf numFmtId="0" fontId="18" fillId="5" borderId="37" xfId="1" applyFont="1" applyFill="1" applyBorder="1" applyAlignment="1">
      <alignment horizontal="center"/>
    </xf>
    <xf numFmtId="0" fontId="18" fillId="5" borderId="35" xfId="1" applyFont="1" applyFill="1" applyBorder="1" applyAlignment="1">
      <alignment horizontal="center" wrapText="1"/>
    </xf>
    <xf numFmtId="0" fontId="18" fillId="5" borderId="36" xfId="1" applyFont="1" applyFill="1" applyBorder="1" applyAlignment="1">
      <alignment horizontal="center" wrapText="1"/>
    </xf>
    <xf numFmtId="0" fontId="18" fillId="5" borderId="37" xfId="1" applyFont="1" applyFill="1" applyBorder="1" applyAlignment="1">
      <alignment horizontal="center" wrapText="1"/>
    </xf>
    <xf numFmtId="0" fontId="18" fillId="0" borderId="39" xfId="1" applyFont="1" applyBorder="1" applyAlignment="1">
      <alignment horizontal="right"/>
    </xf>
    <xf numFmtId="0" fontId="18" fillId="0" borderId="40" xfId="1" applyFont="1" applyBorder="1" applyAlignment="1">
      <alignment horizontal="right"/>
    </xf>
    <xf numFmtId="0" fontId="18" fillId="0" borderId="41" xfId="2" applyNumberFormat="1" applyFont="1" applyBorder="1" applyAlignment="1" applyProtection="1"/>
    <xf numFmtId="0" fontId="18" fillId="0" borderId="39" xfId="2" applyNumberFormat="1" applyFont="1" applyBorder="1" applyAlignment="1" applyProtection="1"/>
    <xf numFmtId="0" fontId="3" fillId="0" borderId="44" xfId="1" applyFont="1" applyBorder="1" applyAlignment="1">
      <alignment horizontal="right"/>
    </xf>
    <xf numFmtId="0" fontId="5" fillId="0" borderId="45" xfId="1" applyFont="1" applyBorder="1" applyAlignment="1">
      <alignment horizontal="right"/>
    </xf>
    <xf numFmtId="14" fontId="5" fillId="0" borderId="46" xfId="1" applyNumberFormat="1" applyFont="1" applyBorder="1" applyAlignment="1" applyProtection="1">
      <protection locked="0"/>
    </xf>
    <xf numFmtId="14" fontId="5" fillId="0" borderId="44" xfId="1" applyNumberFormat="1" applyFont="1" applyBorder="1" applyAlignment="1" applyProtection="1">
      <protection locked="0"/>
    </xf>
    <xf numFmtId="0" fontId="5" fillId="0" borderId="45" xfId="1" applyFont="1" applyBorder="1" applyAlignment="1"/>
    <xf numFmtId="0" fontId="5" fillId="0" borderId="68" xfId="1" applyFont="1" applyBorder="1" applyAlignment="1"/>
    <xf numFmtId="0" fontId="5" fillId="0" borderId="49" xfId="1" applyFont="1" applyBorder="1" applyAlignment="1" applyProtection="1"/>
    <xf numFmtId="0" fontId="5" fillId="0" borderId="50" xfId="1" applyFont="1" applyBorder="1" applyAlignment="1" applyProtection="1"/>
    <xf numFmtId="0" fontId="5" fillId="0" borderId="51" xfId="1" applyFont="1" applyBorder="1" applyAlignment="1">
      <alignment horizontal="right"/>
    </xf>
    <xf numFmtId="14" fontId="5" fillId="0" borderId="50" xfId="1" applyNumberFormat="1" applyFont="1" applyBorder="1" applyAlignment="1" applyProtection="1"/>
    <xf numFmtId="14" fontId="5" fillId="0" borderId="44" xfId="1" applyNumberFormat="1" applyFont="1" applyBorder="1" applyAlignment="1" applyProtection="1"/>
    <xf numFmtId="0" fontId="5" fillId="0" borderId="52" xfId="1" applyFont="1" applyBorder="1" applyAlignment="1"/>
    <xf numFmtId="0" fontId="5" fillId="0" borderId="53" xfId="1" applyFont="1" applyBorder="1" applyAlignment="1"/>
    <xf numFmtId="0" fontId="4" fillId="0" borderId="49" xfId="1" applyFont="1" applyBorder="1" applyAlignment="1">
      <alignment horizontal="center"/>
    </xf>
    <xf numFmtId="0" fontId="18" fillId="5" borderId="62" xfId="1" applyFont="1" applyFill="1" applyBorder="1" applyAlignment="1">
      <alignment horizontal="center"/>
    </xf>
    <xf numFmtId="0" fontId="18" fillId="5" borderId="38" xfId="1" applyFont="1" applyFill="1" applyBorder="1" applyAlignment="1">
      <alignment horizontal="center"/>
    </xf>
    <xf numFmtId="0" fontId="18" fillId="5" borderId="43" xfId="1" applyFont="1" applyFill="1" applyBorder="1" applyAlignment="1">
      <alignment horizontal="center"/>
    </xf>
    <xf numFmtId="0" fontId="40" fillId="2" borderId="0" xfId="5" applyFont="1" applyFill="1" applyBorder="1" applyAlignment="1">
      <alignment horizontal="left"/>
    </xf>
    <xf numFmtId="14" fontId="28" fillId="0" borderId="0" xfId="4" applyNumberFormat="1" applyFont="1" applyAlignment="1">
      <alignment horizontal="left" vertical="center"/>
    </xf>
    <xf numFmtId="0" fontId="28" fillId="0" borderId="0" xfId="4" applyFont="1" applyAlignment="1">
      <alignment horizontal="center" vertical="center"/>
    </xf>
    <xf numFmtId="0" fontId="34" fillId="2" borderId="81" xfId="0" applyFont="1" applyFill="1" applyBorder="1" applyAlignment="1">
      <alignment horizontal="center" vertical="top" wrapText="1"/>
    </xf>
    <xf numFmtId="0" fontId="34" fillId="2" borderId="0" xfId="0" applyFont="1" applyFill="1" applyBorder="1" applyAlignment="1">
      <alignment horizontal="center" vertical="top" wrapText="1"/>
    </xf>
    <xf numFmtId="0" fontId="44" fillId="2" borderId="0" xfId="5" applyFont="1" applyFill="1" applyBorder="1" applyAlignment="1">
      <alignment horizontal="left" wrapText="1"/>
    </xf>
    <xf numFmtId="0" fontId="40" fillId="2" borderId="0" xfId="5" applyFont="1" applyFill="1" applyBorder="1" applyAlignment="1">
      <alignment horizontal="center" vertical="center"/>
    </xf>
    <xf numFmtId="0" fontId="28" fillId="0" borderId="0" xfId="4" applyFont="1" applyAlignment="1">
      <alignment horizontal="left" wrapText="1"/>
    </xf>
    <xf numFmtId="0" fontId="35" fillId="0" borderId="0" xfId="1" applyFont="1" applyAlignment="1">
      <alignment horizontal="center" vertical="center"/>
    </xf>
    <xf numFmtId="0" fontId="33" fillId="2" borderId="81" xfId="0" applyFont="1" applyFill="1" applyBorder="1" applyAlignment="1">
      <alignment horizontal="center" vertical="top" wrapText="1"/>
    </xf>
    <xf numFmtId="0" fontId="33" fillId="2" borderId="0" xfId="0" applyFont="1" applyFill="1" applyBorder="1" applyAlignment="1">
      <alignment horizontal="center" vertical="top" wrapText="1"/>
    </xf>
    <xf numFmtId="0" fontId="33" fillId="2" borderId="82" xfId="0" applyFont="1" applyFill="1" applyBorder="1" applyAlignment="1">
      <alignment horizontal="center" vertical="top" wrapText="1"/>
    </xf>
    <xf numFmtId="0" fontId="28" fillId="0" borderId="0" xfId="4" applyFont="1" applyAlignment="1">
      <alignment wrapText="1"/>
    </xf>
    <xf numFmtId="0" fontId="29" fillId="2" borderId="0" xfId="5" applyFont="1" applyFill="1" applyBorder="1" applyAlignment="1">
      <alignment horizontal="left" wrapText="1"/>
    </xf>
    <xf numFmtId="0" fontId="42" fillId="2" borderId="0" xfId="5" applyFont="1" applyFill="1" applyBorder="1" applyAlignment="1">
      <alignment horizontal="left" wrapText="1"/>
    </xf>
    <xf numFmtId="0" fontId="44" fillId="2" borderId="0" xfId="5" applyFont="1" applyFill="1" applyBorder="1" applyAlignment="1">
      <alignment horizontal="left"/>
    </xf>
    <xf numFmtId="0" fontId="43" fillId="2" borderId="0" xfId="5" applyFont="1" applyFill="1" applyBorder="1" applyAlignment="1">
      <alignment horizontal="center" vertical="center"/>
    </xf>
    <xf numFmtId="9" fontId="44" fillId="2" borderId="0" xfId="6" applyFont="1" applyFill="1" applyBorder="1" applyAlignment="1">
      <alignment horizontal="left"/>
    </xf>
    <xf numFmtId="0" fontId="37" fillId="2" borderId="0" xfId="0" applyFont="1" applyFill="1" applyBorder="1" applyAlignment="1">
      <alignment horizontal="center" vertical="top"/>
    </xf>
    <xf numFmtId="2" fontId="0" fillId="2" borderId="0" xfId="0" applyNumberFormat="1" applyFill="1" applyBorder="1" applyAlignment="1">
      <alignment horizontal="center" vertical="top"/>
    </xf>
  </cellXfs>
  <cellStyles count="7">
    <cellStyle name="Milliers" xfId="3" builtinId="3"/>
    <cellStyle name="Monétaire 2" xfId="2"/>
    <cellStyle name="Normal" xfId="0" builtinId="0"/>
    <cellStyle name="Normal 2" xfId="1"/>
    <cellStyle name="Normal 2 2" xfId="4"/>
    <cellStyle name="Normal 3" xfId="5"/>
    <cellStyle name="Pourcentage" xfId="6" builtinId="5"/>
  </cellStyles>
  <dxfs count="1">
    <dxf>
      <fill>
        <patternFill>
          <bgColor rgb="FFAFFFFF"/>
        </patternFill>
      </fill>
    </dxf>
  </dxfs>
  <tableStyles count="0" defaultTableStyle="TableStyleMedium9" defaultPivotStyle="PivotStyleLight16"/>
  <colors>
    <mruColors>
      <color rgb="FFAFFFFF"/>
      <color rgb="FF66FFFF"/>
      <color rgb="FF4F81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J$24" lockText="1" noThreeD="1"/>
</file>

<file path=xl/ctrlProps/ctrlProp2.xml><?xml version="1.0" encoding="utf-8"?>
<formControlPr xmlns="http://schemas.microsoft.com/office/spreadsheetml/2009/9/main" objectType="CheckBox" fmlaLink="$J$22" lockText="1" noThreeD="1"/>
</file>

<file path=xl/ctrlProps/ctrlProp3.xml><?xml version="1.0" encoding="utf-8"?>
<formControlPr xmlns="http://schemas.microsoft.com/office/spreadsheetml/2009/9/main" objectType="CheckBox" checked="Checked" fmlaLink="$J$26"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43</xdr:row>
          <xdr:rowOff>0</xdr:rowOff>
        </xdr:from>
        <xdr:to>
          <xdr:col>1</xdr:col>
          <xdr:colOff>1066800</xdr:colOff>
          <xdr:row>43</xdr:row>
          <xdr:rowOff>152400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BE" sz="800" b="0" i="0" u="none" strike="noStrike" baseline="0">
                  <a:solidFill>
                    <a:srgbClr val="000000"/>
                  </a:solidFill>
                  <a:latin typeface="Tahoma"/>
                  <a:ea typeface="Tahoma"/>
                  <a:cs typeface="Tahoma"/>
                </a:rPr>
                <a:t>RC Familiale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34</xdr:row>
          <xdr:rowOff>152400</xdr:rowOff>
        </xdr:from>
        <xdr:to>
          <xdr:col>1</xdr:col>
          <xdr:colOff>1038225</xdr:colOff>
          <xdr:row>35</xdr:row>
          <xdr:rowOff>152400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BE" sz="800" b="0" i="0" u="none" strike="noStrike" baseline="0">
                  <a:solidFill>
                    <a:srgbClr val="000000"/>
                  </a:solidFill>
                  <a:latin typeface="Tahoma"/>
                  <a:ea typeface="Tahoma"/>
                  <a:cs typeface="Tahoma"/>
                </a:rPr>
                <a:t>Vol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48</xdr:row>
          <xdr:rowOff>0</xdr:rowOff>
        </xdr:from>
        <xdr:to>
          <xdr:col>2</xdr:col>
          <xdr:colOff>428625</xdr:colOff>
          <xdr:row>49</xdr:row>
          <xdr:rowOff>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BE" sz="800" b="0" i="0" u="none" strike="noStrike" baseline="0">
                  <a:solidFill>
                    <a:srgbClr val="000000"/>
                  </a:solidFill>
                  <a:latin typeface="Tahoma"/>
                  <a:ea typeface="Tahoma"/>
                  <a:cs typeface="Tahoma"/>
                </a:rPr>
                <a:t>Protection Juridique vie Privé</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381000</xdr:colOff>
      <xdr:row>38</xdr:row>
      <xdr:rowOff>352425</xdr:rowOff>
    </xdr:from>
    <xdr:to>
      <xdr:col>6</xdr:col>
      <xdr:colOff>36909</xdr:colOff>
      <xdr:row>42</xdr:row>
      <xdr:rowOff>123825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700" y="8667750"/>
          <a:ext cx="2399109"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28576</xdr:colOff>
      <xdr:row>26</xdr:row>
      <xdr:rowOff>28575</xdr:rowOff>
    </xdr:from>
    <xdr:to>
      <xdr:col>17</xdr:col>
      <xdr:colOff>76201</xdr:colOff>
      <xdr:row>28</xdr:row>
      <xdr:rowOff>158852</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01176" y="6477000"/>
          <a:ext cx="1981200" cy="5112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663436</xdr:colOff>
      <xdr:row>38</xdr:row>
      <xdr:rowOff>75787</xdr:rowOff>
    </xdr:from>
    <xdr:to>
      <xdr:col>7</xdr:col>
      <xdr:colOff>195106</xdr:colOff>
      <xdr:row>42</xdr:row>
      <xdr:rowOff>43485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25197" y="5219287"/>
          <a:ext cx="2389170" cy="63030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U85"/>
  <sheetViews>
    <sheetView showGridLines="0" showRowColHeaders="0" tabSelected="1" zoomScaleNormal="100" zoomScalePageLayoutView="40" workbookViewId="0">
      <selection activeCell="C4" sqref="C4"/>
    </sheetView>
  </sheetViews>
  <sheetFormatPr baseColWidth="10" defaultColWidth="9.33203125" defaultRowHeight="12.75" x14ac:dyDescent="0.2"/>
  <cols>
    <col min="1" max="1" width="4.83203125" style="1" customWidth="1"/>
    <col min="2" max="2" width="24.83203125" style="1" customWidth="1"/>
    <col min="3" max="3" width="24" style="1" customWidth="1"/>
    <col min="4" max="4" width="10.33203125" style="1" customWidth="1"/>
    <col min="5" max="5" width="27" style="1" customWidth="1"/>
    <col min="6" max="6" width="29.1640625" style="1" customWidth="1"/>
    <col min="7" max="7" width="2.6640625" style="1" customWidth="1"/>
    <col min="8" max="8" width="4.33203125" style="1" customWidth="1"/>
    <col min="9" max="9" width="3.33203125" style="1" customWidth="1"/>
    <col min="10" max="10" width="3.33203125" style="49" hidden="1" customWidth="1"/>
    <col min="11" max="11" width="6.6640625" style="49" hidden="1" customWidth="1"/>
    <col min="12" max="12" width="14.33203125" style="49" hidden="1" customWidth="1"/>
    <col min="13" max="13" width="10.33203125" style="49" hidden="1" customWidth="1"/>
    <col min="14" max="14" width="9.33203125" style="49" hidden="1" customWidth="1"/>
    <col min="15" max="15" width="11.83203125" style="49" hidden="1" customWidth="1"/>
    <col min="16" max="16" width="9.33203125" style="49" hidden="1" customWidth="1"/>
    <col min="17" max="16384" width="9.33203125" style="1"/>
  </cols>
  <sheetData>
    <row r="1" spans="2:21" ht="18.75" x14ac:dyDescent="0.2">
      <c r="B1" s="227" t="str">
        <f>"Proposition  d’assurance Printemps incendie  "&amp;"OFPRI"&amp; TEXT(E70,"aaaammjj")&amp;LEFT(E11,10)</f>
        <v>Proposition  d’assurance Printemps incendie  OFPRI19000100…………………………</v>
      </c>
      <c r="C1" s="228"/>
      <c r="D1" s="228"/>
      <c r="E1" s="228"/>
      <c r="F1" s="228"/>
      <c r="G1" s="228"/>
    </row>
    <row r="2" spans="2:21" ht="21.75" customHeight="1" x14ac:dyDescent="0.2">
      <c r="B2" s="92"/>
    </row>
    <row r="3" spans="2:21" ht="12" customHeight="1" x14ac:dyDescent="0.2">
      <c r="B3" s="208" t="s">
        <v>2</v>
      </c>
      <c r="C3" s="208"/>
      <c r="D3" s="94"/>
      <c r="E3" s="231" t="s">
        <v>9</v>
      </c>
      <c r="F3" s="231"/>
      <c r="G3" s="9"/>
    </row>
    <row r="4" spans="2:21" x14ac:dyDescent="0.2">
      <c r="B4" s="12" t="s">
        <v>13</v>
      </c>
      <c r="C4" s="93" t="s">
        <v>8</v>
      </c>
      <c r="D4" s="3"/>
      <c r="E4" s="2" t="s">
        <v>149</v>
      </c>
      <c r="F4" s="70" t="s">
        <v>14</v>
      </c>
      <c r="G4" s="3"/>
      <c r="O4" s="64"/>
    </row>
    <row r="5" spans="2:21" x14ac:dyDescent="0.2">
      <c r="B5" s="7" t="s">
        <v>0</v>
      </c>
      <c r="C5" s="70" t="s">
        <v>14</v>
      </c>
      <c r="D5" s="4"/>
      <c r="E5" s="6" t="s">
        <v>11</v>
      </c>
      <c r="F5" s="70" t="s">
        <v>146</v>
      </c>
      <c r="G5" s="4"/>
    </row>
    <row r="6" spans="2:21" x14ac:dyDescent="0.2">
      <c r="B6" s="7" t="s">
        <v>1</v>
      </c>
      <c r="C6" s="70" t="s">
        <v>14</v>
      </c>
      <c r="D6" s="4"/>
      <c r="E6" s="6" t="s">
        <v>148</v>
      </c>
      <c r="F6" s="37" t="s">
        <v>14</v>
      </c>
      <c r="G6" s="4"/>
      <c r="U6" s="72"/>
    </row>
    <row r="7" spans="2:21" x14ac:dyDescent="0.2">
      <c r="B7" s="8" t="s">
        <v>10</v>
      </c>
      <c r="C7" s="102" t="s">
        <v>14</v>
      </c>
      <c r="D7" s="5"/>
      <c r="E7" s="10" t="s">
        <v>147</v>
      </c>
      <c r="F7" s="102" t="s">
        <v>14</v>
      </c>
      <c r="G7" s="5"/>
    </row>
    <row r="8" spans="2:21" x14ac:dyDescent="0.2">
      <c r="B8" s="69"/>
      <c r="C8" s="69"/>
      <c r="D8" s="69"/>
      <c r="E8" s="69"/>
      <c r="F8" s="69"/>
      <c r="G8" s="69"/>
    </row>
    <row r="9" spans="2:21" x14ac:dyDescent="0.2">
      <c r="B9" s="209" t="s">
        <v>83</v>
      </c>
      <c r="C9" s="210"/>
      <c r="D9" s="69"/>
      <c r="E9" s="69"/>
      <c r="F9" s="69"/>
      <c r="G9" s="69"/>
    </row>
    <row r="10" spans="2:21" x14ac:dyDescent="0.2">
      <c r="B10" s="104"/>
      <c r="C10" s="105" t="str">
        <f>IF(F10="Autres:","……………………..","")</f>
        <v/>
      </c>
      <c r="D10" s="105"/>
      <c r="E10" s="85"/>
      <c r="F10" s="103" t="s">
        <v>15</v>
      </c>
      <c r="G10" s="106"/>
      <c r="K10" s="49" t="s">
        <v>186</v>
      </c>
      <c r="L10" s="49">
        <v>744</v>
      </c>
    </row>
    <row r="11" spans="2:21" x14ac:dyDescent="0.2">
      <c r="B11" s="107" t="s">
        <v>3</v>
      </c>
      <c r="C11" s="69"/>
      <c r="D11" s="69"/>
      <c r="E11" s="229" t="s">
        <v>32</v>
      </c>
      <c r="F11" s="229"/>
      <c r="G11" s="108"/>
    </row>
    <row r="12" spans="2:21" x14ac:dyDescent="0.2">
      <c r="B12" s="109"/>
      <c r="C12" s="69"/>
      <c r="D12" s="110" t="s">
        <v>29</v>
      </c>
      <c r="E12" s="229" t="s">
        <v>33</v>
      </c>
      <c r="F12" s="229"/>
      <c r="G12" s="108"/>
    </row>
    <row r="13" spans="2:21" x14ac:dyDescent="0.2">
      <c r="B13" s="107" t="s">
        <v>4</v>
      </c>
      <c r="C13" s="229" t="s">
        <v>34</v>
      </c>
      <c r="D13" s="229"/>
      <c r="E13" s="110" t="s">
        <v>30</v>
      </c>
      <c r="F13" s="70" t="s">
        <v>36</v>
      </c>
      <c r="G13" s="108"/>
    </row>
    <row r="14" spans="2:21" x14ac:dyDescent="0.2">
      <c r="B14" s="111" t="s">
        <v>31</v>
      </c>
      <c r="C14" s="71" t="s">
        <v>35</v>
      </c>
      <c r="D14" s="112"/>
      <c r="E14" s="113" t="s">
        <v>84</v>
      </c>
      <c r="F14" s="71"/>
      <c r="G14" s="114"/>
    </row>
    <row r="15" spans="2:21" x14ac:dyDescent="0.2">
      <c r="B15" s="69"/>
      <c r="C15" s="69"/>
      <c r="D15" s="69"/>
      <c r="E15" s="69"/>
      <c r="F15" s="69"/>
      <c r="G15" s="69"/>
    </row>
    <row r="16" spans="2:21" x14ac:dyDescent="0.2">
      <c r="B16" s="115" t="s">
        <v>85</v>
      </c>
      <c r="C16" s="116"/>
      <c r="D16" s="116"/>
      <c r="E16" s="117"/>
      <c r="F16" s="117"/>
      <c r="G16" s="118"/>
      <c r="K16" s="63"/>
    </row>
    <row r="17" spans="2:16" x14ac:dyDescent="0.2">
      <c r="B17" s="119" t="s">
        <v>87</v>
      </c>
      <c r="C17" s="230" t="str">
        <f>+C13</f>
        <v>………………………………………….</v>
      </c>
      <c r="D17" s="230"/>
      <c r="E17" s="69"/>
      <c r="F17" s="69"/>
      <c r="G17" s="120"/>
    </row>
    <row r="18" spans="2:16" x14ac:dyDescent="0.2">
      <c r="B18" s="119" t="s">
        <v>88</v>
      </c>
      <c r="C18" s="70" t="str">
        <f>+F13</f>
        <v>……….</v>
      </c>
      <c r="D18" s="69"/>
      <c r="E18" s="121" t="s">
        <v>6</v>
      </c>
      <c r="F18" s="95" t="str">
        <f>+C14</f>
        <v>……………………………</v>
      </c>
      <c r="G18" s="120"/>
      <c r="L18" s="204" t="s">
        <v>40</v>
      </c>
      <c r="M18" s="204" t="s">
        <v>39</v>
      </c>
      <c r="N18" s="49" t="s">
        <v>41</v>
      </c>
    </row>
    <row r="19" spans="2:16" x14ac:dyDescent="0.2">
      <c r="B19" s="119" t="s">
        <v>89</v>
      </c>
      <c r="C19" s="70"/>
      <c r="D19" s="69"/>
      <c r="E19" s="69"/>
      <c r="F19" s="95"/>
      <c r="G19" s="120"/>
      <c r="L19" s="205"/>
      <c r="M19" s="205"/>
    </row>
    <row r="20" spans="2:16" x14ac:dyDescent="0.2">
      <c r="B20" s="119" t="s">
        <v>90</v>
      </c>
      <c r="C20" s="70" t="s">
        <v>42</v>
      </c>
      <c r="D20" s="69"/>
      <c r="E20" s="122" t="str">
        <f>IF(C20="Oui","date de reception","")</f>
        <v>date de reception</v>
      </c>
      <c r="F20" s="88"/>
      <c r="G20" s="120"/>
      <c r="J20" s="49" t="str">
        <f>IF(C27="Contenu","Non","Oui")</f>
        <v>Oui</v>
      </c>
      <c r="K20" s="83" t="s">
        <v>125</v>
      </c>
      <c r="L20" s="66"/>
      <c r="M20" s="74">
        <f>+L20*0.1575</f>
        <v>0</v>
      </c>
      <c r="N20" s="66">
        <f>IF(L20=0,0,50)</f>
        <v>0</v>
      </c>
    </row>
    <row r="21" spans="2:16" x14ac:dyDescent="0.2">
      <c r="B21" s="119" t="s">
        <v>86</v>
      </c>
      <c r="C21" s="70" t="s">
        <v>102</v>
      </c>
      <c r="D21" s="69"/>
      <c r="E21" s="69"/>
      <c r="F21" s="69"/>
      <c r="G21" s="120"/>
      <c r="J21" s="49" t="str">
        <f>IF(C27="Batiment","Non","Oui")</f>
        <v>Oui</v>
      </c>
      <c r="K21" s="83" t="s">
        <v>126</v>
      </c>
      <c r="L21" s="66"/>
      <c r="M21" s="74">
        <f>+L21*0.1575</f>
        <v>0</v>
      </c>
      <c r="N21" s="66"/>
    </row>
    <row r="22" spans="2:16" x14ac:dyDescent="0.2">
      <c r="B22" s="124" t="s">
        <v>104</v>
      </c>
      <c r="C22" s="70" t="s">
        <v>101</v>
      </c>
      <c r="D22" s="69"/>
      <c r="E22" s="121" t="s">
        <v>91</v>
      </c>
      <c r="F22" s="70" t="s">
        <v>95</v>
      </c>
      <c r="G22" s="120"/>
      <c r="J22" s="173" t="b">
        <v>0</v>
      </c>
      <c r="K22" s="83" t="s">
        <v>109</v>
      </c>
      <c r="L22" s="66"/>
      <c r="M22" s="74">
        <f>+L22*0.1575</f>
        <v>0</v>
      </c>
      <c r="N22" s="66">
        <f>IF(L22=0,0,25)</f>
        <v>0</v>
      </c>
    </row>
    <row r="23" spans="2:16" x14ac:dyDescent="0.2">
      <c r="B23" s="124" t="s">
        <v>92</v>
      </c>
      <c r="C23" s="70" t="s">
        <v>96</v>
      </c>
      <c r="D23" s="69"/>
      <c r="E23" s="69"/>
      <c r="F23" s="123"/>
      <c r="G23" s="120"/>
      <c r="K23" s="83" t="s">
        <v>137</v>
      </c>
      <c r="L23" s="66"/>
      <c r="M23" s="74">
        <f>+L23*0.1575</f>
        <v>0</v>
      </c>
      <c r="N23" s="66"/>
    </row>
    <row r="24" spans="2:16" x14ac:dyDescent="0.2">
      <c r="B24" s="124" t="s">
        <v>93</v>
      </c>
      <c r="C24" s="221" t="s">
        <v>100</v>
      </c>
      <c r="D24" s="221"/>
      <c r="E24" s="221"/>
      <c r="F24" s="123"/>
      <c r="G24" s="120"/>
      <c r="J24" s="173" t="b">
        <v>1</v>
      </c>
      <c r="K24" s="83" t="s">
        <v>138</v>
      </c>
      <c r="L24" s="66">
        <f>IF(J24=TRUE,L46,0)</f>
        <v>41.39</v>
      </c>
      <c r="M24" s="74">
        <f>+L24*0.0925</f>
        <v>3.8285749999999998</v>
      </c>
      <c r="N24" s="66">
        <f>IF(J24=TRUE,20,0)</f>
        <v>20</v>
      </c>
    </row>
    <row r="25" spans="2:16" x14ac:dyDescent="0.2">
      <c r="B25" s="125" t="s">
        <v>94</v>
      </c>
      <c r="C25" s="70" t="s">
        <v>99</v>
      </c>
      <c r="D25" s="69"/>
      <c r="E25" s="69"/>
      <c r="F25" s="123"/>
      <c r="G25" s="120"/>
      <c r="K25" s="83" t="s">
        <v>139</v>
      </c>
      <c r="L25" s="66">
        <f>IF(J24=TRUE,L47,0)</f>
        <v>3.78</v>
      </c>
      <c r="M25" s="74">
        <f>+L25*0.0925</f>
        <v>0.34964999999999996</v>
      </c>
      <c r="N25" s="66">
        <v>0</v>
      </c>
    </row>
    <row r="26" spans="2:16" x14ac:dyDescent="0.2">
      <c r="B26" s="126"/>
      <c r="C26" s="69"/>
      <c r="D26" s="69"/>
      <c r="E26" s="69"/>
      <c r="F26" s="69"/>
      <c r="G26" s="120"/>
      <c r="J26" s="173" t="b">
        <v>1</v>
      </c>
      <c r="K26" s="83" t="s">
        <v>140</v>
      </c>
      <c r="L26" s="67">
        <f>IF(J26=TRUE,L51,0)</f>
        <v>31.12</v>
      </c>
      <c r="M26" s="74">
        <f>+L26*0.0925</f>
        <v>2.8786</v>
      </c>
      <c r="N26" s="67">
        <f>+L26*0.1</f>
        <v>3.1120000000000001</v>
      </c>
    </row>
    <row r="27" spans="2:16" x14ac:dyDescent="0.2">
      <c r="B27" s="124" t="s">
        <v>97</v>
      </c>
      <c r="C27" s="38" t="s">
        <v>98</v>
      </c>
      <c r="D27" s="69"/>
      <c r="E27" s="127" t="s">
        <v>103</v>
      </c>
      <c r="F27" s="89"/>
      <c r="G27" s="120"/>
      <c r="K27" s="83" t="s">
        <v>142</v>
      </c>
      <c r="L27" s="67">
        <f>IF(C31="oui",29.19,0)</f>
        <v>29.19</v>
      </c>
      <c r="M27" s="74">
        <f>+L27*0.0925</f>
        <v>2.700075</v>
      </c>
      <c r="N27" s="67">
        <f>+L27*0.1</f>
        <v>2.9190000000000005</v>
      </c>
    </row>
    <row r="28" spans="2:16" x14ac:dyDescent="0.2">
      <c r="B28" s="125" t="s">
        <v>105</v>
      </c>
      <c r="C28" s="70" t="s">
        <v>185</v>
      </c>
      <c r="D28" s="69"/>
      <c r="E28" s="122" t="s">
        <v>106</v>
      </c>
      <c r="F28" s="70"/>
      <c r="G28" s="120"/>
      <c r="K28" s="83" t="s">
        <v>64</v>
      </c>
      <c r="L28" s="67"/>
      <c r="M28" s="74">
        <v>3</v>
      </c>
      <c r="N28" s="66"/>
      <c r="O28" s="49" t="s">
        <v>82</v>
      </c>
    </row>
    <row r="29" spans="2:16" x14ac:dyDescent="0.2">
      <c r="B29" s="126"/>
      <c r="C29" s="69"/>
      <c r="D29" s="69"/>
      <c r="E29" s="122" t="s">
        <v>107</v>
      </c>
      <c r="F29" s="70"/>
      <c r="G29" s="120"/>
      <c r="L29" s="49">
        <f>SUM(L20:L28)</f>
        <v>105.48</v>
      </c>
      <c r="M29" s="82">
        <f>SUM(M20:M28)</f>
        <v>12.7569</v>
      </c>
      <c r="N29" s="49">
        <f>SUM(N20:N28)</f>
        <v>26.031000000000002</v>
      </c>
    </row>
    <row r="30" spans="2:16" x14ac:dyDescent="0.2">
      <c r="B30" s="125" t="s">
        <v>108</v>
      </c>
      <c r="C30" s="70" t="s">
        <v>42</v>
      </c>
      <c r="D30" s="69"/>
      <c r="E30" s="122" t="s">
        <v>127</v>
      </c>
      <c r="F30" s="70" t="s">
        <v>42</v>
      </c>
      <c r="G30" s="120"/>
    </row>
    <row r="31" spans="2:16" x14ac:dyDescent="0.2">
      <c r="B31" s="124" t="s">
        <v>123</v>
      </c>
      <c r="C31" s="70" t="s">
        <v>42</v>
      </c>
      <c r="D31" s="69"/>
      <c r="E31" s="87"/>
      <c r="F31" s="87"/>
      <c r="G31" s="120"/>
      <c r="L31" s="98"/>
    </row>
    <row r="32" spans="2:16" s="72" customFormat="1" x14ac:dyDescent="0.2">
      <c r="B32" s="128" t="s">
        <v>150</v>
      </c>
      <c r="C32" s="101" t="s">
        <v>7</v>
      </c>
      <c r="D32" s="129"/>
      <c r="E32" s="130" t="s">
        <v>151</v>
      </c>
      <c r="F32" s="101"/>
      <c r="G32" s="131"/>
      <c r="J32" s="49"/>
      <c r="K32" s="49"/>
      <c r="L32" s="98"/>
      <c r="M32" s="49"/>
      <c r="N32" s="49"/>
      <c r="O32" s="49"/>
      <c r="P32" s="49"/>
    </row>
    <row r="33" spans="2:16" s="72" customFormat="1" x14ac:dyDescent="0.2">
      <c r="B33" s="124" t="s">
        <v>152</v>
      </c>
      <c r="C33" s="70"/>
      <c r="D33" s="69"/>
      <c r="E33" s="132" t="s">
        <v>153</v>
      </c>
      <c r="F33" s="70"/>
      <c r="G33" s="120"/>
      <c r="J33" s="49"/>
      <c r="K33" s="49"/>
      <c r="L33" s="98"/>
      <c r="M33" s="49"/>
      <c r="N33" s="49"/>
      <c r="O33" s="49"/>
      <c r="P33" s="49"/>
    </row>
    <row r="34" spans="2:16" x14ac:dyDescent="0.2">
      <c r="B34" s="133"/>
      <c r="C34" s="134"/>
      <c r="D34" s="134"/>
      <c r="E34" s="135"/>
      <c r="F34" s="171"/>
      <c r="G34" s="136"/>
      <c r="K34" s="83"/>
      <c r="L34" s="98"/>
    </row>
    <row r="35" spans="2:16" x14ac:dyDescent="0.2">
      <c r="B35" s="137"/>
      <c r="C35" s="69"/>
      <c r="D35" s="69"/>
      <c r="E35" s="69"/>
      <c r="F35" s="69"/>
      <c r="G35" s="69"/>
      <c r="K35" s="83"/>
      <c r="L35" s="98"/>
    </row>
    <row r="36" spans="2:16" x14ac:dyDescent="0.2">
      <c r="B36" s="138"/>
      <c r="C36" s="69"/>
      <c r="D36" s="69"/>
      <c r="E36" s="69"/>
      <c r="F36" s="69"/>
      <c r="G36" s="69"/>
      <c r="K36" s="83"/>
      <c r="L36" s="98"/>
    </row>
    <row r="37" spans="2:16" x14ac:dyDescent="0.2">
      <c r="B37" s="139"/>
      <c r="C37" s="140"/>
      <c r="D37" s="105"/>
      <c r="E37" s="141"/>
      <c r="F37" s="141"/>
      <c r="G37" s="106"/>
      <c r="K37" s="83"/>
      <c r="L37" s="98"/>
    </row>
    <row r="38" spans="2:16" x14ac:dyDescent="0.2">
      <c r="B38" s="142" t="s">
        <v>122</v>
      </c>
      <c r="C38" s="70" t="s">
        <v>111</v>
      </c>
      <c r="D38" s="69"/>
      <c r="E38" s="122" t="s">
        <v>112</v>
      </c>
      <c r="F38" s="70" t="s">
        <v>222</v>
      </c>
      <c r="G38" s="108"/>
      <c r="K38" s="83"/>
      <c r="L38" s="98"/>
    </row>
    <row r="39" spans="2:16" x14ac:dyDescent="0.2">
      <c r="B39" s="142" t="s">
        <v>113</v>
      </c>
      <c r="C39" s="70"/>
      <c r="D39" s="69"/>
      <c r="E39" s="122" t="s">
        <v>116</v>
      </c>
      <c r="F39" s="70" t="s">
        <v>7</v>
      </c>
      <c r="G39" s="108"/>
      <c r="K39" s="83"/>
      <c r="L39" s="98"/>
    </row>
    <row r="40" spans="2:16" x14ac:dyDescent="0.2">
      <c r="B40" s="142" t="s">
        <v>114</v>
      </c>
      <c r="C40" s="70"/>
      <c r="D40" s="69"/>
      <c r="E40" s="122" t="s">
        <v>117</v>
      </c>
      <c r="F40" s="70" t="s">
        <v>121</v>
      </c>
      <c r="G40" s="108"/>
      <c r="K40" s="83"/>
      <c r="L40" s="98"/>
    </row>
    <row r="41" spans="2:16" x14ac:dyDescent="0.2">
      <c r="B41" s="142" t="s">
        <v>118</v>
      </c>
      <c r="C41" s="91">
        <v>0.5</v>
      </c>
      <c r="D41" s="69"/>
      <c r="E41" s="122" t="s">
        <v>115</v>
      </c>
      <c r="F41" s="70" t="s">
        <v>7</v>
      </c>
      <c r="G41" s="108"/>
      <c r="K41" s="83"/>
      <c r="L41" s="98"/>
    </row>
    <row r="42" spans="2:16" x14ac:dyDescent="0.2">
      <c r="B42" s="143"/>
      <c r="C42" s="112"/>
      <c r="D42" s="112"/>
      <c r="E42" s="84"/>
      <c r="F42" s="84"/>
      <c r="G42" s="114"/>
      <c r="K42" s="83"/>
      <c r="L42" s="98"/>
    </row>
    <row r="43" spans="2:16" x14ac:dyDescent="0.2">
      <c r="B43" s="137"/>
      <c r="C43" s="69"/>
      <c r="D43" s="69"/>
      <c r="E43" s="69"/>
      <c r="F43" s="69"/>
      <c r="G43" s="69"/>
      <c r="K43" s="83"/>
      <c r="L43" s="98"/>
    </row>
    <row r="44" spans="2:16" x14ac:dyDescent="0.2">
      <c r="B44" s="144"/>
      <c r="C44" s="87"/>
      <c r="D44" s="69"/>
      <c r="E44" s="69"/>
      <c r="F44" s="69"/>
      <c r="G44" s="69"/>
      <c r="K44" s="83"/>
      <c r="L44" s="98"/>
    </row>
    <row r="45" spans="2:16" x14ac:dyDescent="0.2">
      <c r="B45" s="145"/>
      <c r="C45" s="105"/>
      <c r="D45" s="105"/>
      <c r="E45" s="105"/>
      <c r="F45" s="105"/>
      <c r="G45" s="106"/>
      <c r="K45" s="83"/>
      <c r="L45" s="98"/>
    </row>
    <row r="46" spans="2:16" ht="12.75" customHeight="1" x14ac:dyDescent="0.2">
      <c r="B46" s="146" t="s">
        <v>120</v>
      </c>
      <c r="C46" s="95" t="s">
        <v>141</v>
      </c>
      <c r="D46" s="69"/>
      <c r="E46" s="122" t="s">
        <v>119</v>
      </c>
      <c r="F46" s="38"/>
      <c r="G46" s="147"/>
      <c r="K46" s="83"/>
      <c r="L46" s="98">
        <f>IF(C46="famille",41.39,35.18)</f>
        <v>41.39</v>
      </c>
    </row>
    <row r="47" spans="2:16" x14ac:dyDescent="0.2">
      <c r="B47" s="148"/>
      <c r="C47" s="149"/>
      <c r="D47" s="149"/>
      <c r="E47" s="149"/>
      <c r="F47" s="149"/>
      <c r="G47" s="114"/>
      <c r="K47" s="83"/>
      <c r="L47" s="98">
        <f>IF(C46="famille",3.78,3.21)</f>
        <v>3.78</v>
      </c>
    </row>
    <row r="48" spans="2:16" x14ac:dyDescent="0.2">
      <c r="B48" s="69"/>
      <c r="C48" s="69"/>
      <c r="D48" s="69"/>
      <c r="E48" s="69"/>
      <c r="F48" s="69"/>
      <c r="G48" s="69"/>
      <c r="K48" s="83"/>
      <c r="L48" s="98"/>
    </row>
    <row r="49" spans="1:16" x14ac:dyDescent="0.2">
      <c r="A49" s="1" t="s">
        <v>16</v>
      </c>
      <c r="B49" s="150"/>
      <c r="C49" s="151"/>
      <c r="D49" s="69"/>
      <c r="E49" s="69"/>
      <c r="F49" s="69"/>
      <c r="G49" s="69"/>
    </row>
    <row r="50" spans="1:16" x14ac:dyDescent="0.2">
      <c r="B50" s="152"/>
      <c r="C50" s="140"/>
      <c r="D50" s="140"/>
      <c r="E50" s="153"/>
      <c r="F50" s="140"/>
      <c r="G50" s="154"/>
    </row>
    <row r="51" spans="1:16" x14ac:dyDescent="0.2">
      <c r="B51" s="146" t="s">
        <v>120</v>
      </c>
      <c r="C51" s="95" t="str">
        <f>+C46</f>
        <v>Famille</v>
      </c>
      <c r="D51" s="69"/>
      <c r="E51" s="122" t="s">
        <v>119</v>
      </c>
      <c r="F51" s="38"/>
      <c r="G51" s="86"/>
      <c r="L51" s="49">
        <f>IF(C51="famille",31.12,31.12)</f>
        <v>31.12</v>
      </c>
    </row>
    <row r="52" spans="1:16" x14ac:dyDescent="0.2">
      <c r="B52" s="155"/>
      <c r="C52" s="156"/>
      <c r="D52" s="156"/>
      <c r="E52" s="156"/>
      <c r="F52" s="156"/>
      <c r="G52" s="157"/>
    </row>
    <row r="53" spans="1:16" s="72" customFormat="1" x14ac:dyDescent="0.2">
      <c r="B53" s="201"/>
      <c r="C53" s="87"/>
      <c r="D53" s="87"/>
      <c r="E53" s="87"/>
      <c r="F53" s="87"/>
      <c r="G53" s="87"/>
      <c r="J53" s="49"/>
      <c r="K53" s="49"/>
      <c r="L53" s="49"/>
      <c r="M53" s="49"/>
      <c r="N53" s="49"/>
      <c r="O53" s="49"/>
      <c r="P53" s="49"/>
    </row>
    <row r="54" spans="1:16" s="72" customFormat="1" x14ac:dyDescent="0.2">
      <c r="B54" s="201"/>
      <c r="C54" s="87"/>
      <c r="D54" s="87"/>
      <c r="E54" s="87"/>
      <c r="F54" s="87"/>
      <c r="G54" s="87"/>
      <c r="J54" s="49"/>
      <c r="K54" s="49"/>
      <c r="L54" s="49"/>
      <c r="M54" s="49"/>
      <c r="N54" s="49"/>
      <c r="O54" s="49"/>
      <c r="P54" s="49"/>
    </row>
    <row r="55" spans="1:16" s="72" customFormat="1" x14ac:dyDescent="0.2">
      <c r="B55" s="201"/>
      <c r="C55" s="87"/>
      <c r="D55" s="87"/>
      <c r="E55" s="87"/>
      <c r="F55" s="87"/>
      <c r="G55" s="87"/>
      <c r="J55" s="49"/>
      <c r="K55" s="49"/>
      <c r="L55" s="49"/>
      <c r="M55" s="49"/>
      <c r="N55" s="49"/>
      <c r="O55" s="49"/>
      <c r="P55" s="49"/>
    </row>
    <row r="56" spans="1:16" x14ac:dyDescent="0.2">
      <c r="B56" s="127"/>
      <c r="C56" s="69"/>
      <c r="D56" s="69"/>
      <c r="E56" s="69"/>
      <c r="F56" s="69"/>
      <c r="G56" s="69"/>
    </row>
    <row r="57" spans="1:16" x14ac:dyDescent="0.2">
      <c r="B57" s="150" t="s">
        <v>124</v>
      </c>
      <c r="C57" s="151"/>
      <c r="D57" s="151"/>
      <c r="E57" s="69"/>
      <c r="F57" s="69"/>
      <c r="G57" s="69"/>
    </row>
    <row r="58" spans="1:16" x14ac:dyDescent="0.2">
      <c r="B58" s="158" t="s">
        <v>211</v>
      </c>
      <c r="C58" s="96"/>
      <c r="D58" s="159"/>
      <c r="E58" s="160" t="s">
        <v>128</v>
      </c>
      <c r="F58" s="96">
        <v>2</v>
      </c>
      <c r="G58" s="161"/>
      <c r="L58" s="49" t="s">
        <v>135</v>
      </c>
      <c r="M58" s="49">
        <f>+C58+C59+F58+F59+F60</f>
        <v>2</v>
      </c>
    </row>
    <row r="59" spans="1:16" x14ac:dyDescent="0.2">
      <c r="B59" s="119" t="s">
        <v>129</v>
      </c>
      <c r="C59" s="38"/>
      <c r="D59" s="69"/>
      <c r="E59" s="122" t="s">
        <v>212</v>
      </c>
      <c r="F59" s="38"/>
      <c r="G59" s="162"/>
      <c r="L59" s="49" t="s">
        <v>136</v>
      </c>
      <c r="M59" s="49">
        <f>SUM(K61:O65)</f>
        <v>0</v>
      </c>
    </row>
    <row r="60" spans="1:16" x14ac:dyDescent="0.2">
      <c r="B60" s="163"/>
      <c r="C60" s="164"/>
      <c r="D60" s="165"/>
      <c r="E60" s="166" t="s">
        <v>131</v>
      </c>
      <c r="F60" s="97"/>
      <c r="G60" s="167"/>
    </row>
    <row r="61" spans="1:16" ht="27" customHeight="1" x14ac:dyDescent="0.2">
      <c r="B61" s="168" t="s">
        <v>130</v>
      </c>
      <c r="C61" s="172" t="s">
        <v>7</v>
      </c>
      <c r="D61" s="197"/>
      <c r="E61" s="198" t="s">
        <v>143</v>
      </c>
      <c r="F61" s="195" t="s">
        <v>7</v>
      </c>
      <c r="G61" s="106"/>
      <c r="L61" s="49">
        <f>IF(C61="Intérieure",2,IF(C61="extérieure",1,0))</f>
        <v>0</v>
      </c>
      <c r="O61" s="49">
        <f>+IF(F61="oui",1,0)</f>
        <v>0</v>
      </c>
    </row>
    <row r="62" spans="1:16" x14ac:dyDescent="0.2">
      <c r="B62" s="109" t="s">
        <v>213</v>
      </c>
      <c r="C62" s="38" t="s">
        <v>7</v>
      </c>
      <c r="D62" s="69"/>
      <c r="E62" s="122" t="s">
        <v>132</v>
      </c>
      <c r="F62" s="38" t="s">
        <v>7</v>
      </c>
      <c r="G62" s="108"/>
      <c r="L62" s="49">
        <f>+IF(C62="oui",1,0)</f>
        <v>0</v>
      </c>
      <c r="O62" s="49">
        <f>+IF(F62="oui",1,0)</f>
        <v>0</v>
      </c>
    </row>
    <row r="63" spans="1:16" x14ac:dyDescent="0.2">
      <c r="B63" s="169"/>
      <c r="C63" s="170"/>
      <c r="D63" s="69"/>
      <c r="E63" s="122" t="s">
        <v>215</v>
      </c>
      <c r="F63" s="38" t="s">
        <v>7</v>
      </c>
      <c r="G63" s="108"/>
      <c r="O63" s="49">
        <f>+IF(F63="oui",1,0)</f>
        <v>0</v>
      </c>
    </row>
    <row r="64" spans="1:16" ht="41.25" customHeight="1" x14ac:dyDescent="0.2">
      <c r="B64" s="213" t="s">
        <v>133</v>
      </c>
      <c r="C64" s="214"/>
      <c r="D64" s="214"/>
      <c r="E64" s="214"/>
      <c r="F64" s="90" t="s">
        <v>7</v>
      </c>
      <c r="G64" s="108"/>
      <c r="O64" s="49">
        <f>+IF(F64="oui",1,0)</f>
        <v>0</v>
      </c>
    </row>
    <row r="65" spans="2:16" ht="25.5" customHeight="1" x14ac:dyDescent="0.2">
      <c r="B65" s="213" t="s">
        <v>134</v>
      </c>
      <c r="C65" s="214"/>
      <c r="D65" s="214"/>
      <c r="E65" s="214"/>
      <c r="F65" s="90" t="s">
        <v>7</v>
      </c>
      <c r="G65" s="108"/>
      <c r="O65" s="49">
        <f>+IF(F65="oui",1,0)</f>
        <v>0</v>
      </c>
    </row>
    <row r="66" spans="2:16" ht="17.25" customHeight="1" x14ac:dyDescent="0.2">
      <c r="B66" s="215" t="s">
        <v>214</v>
      </c>
      <c r="C66" s="216"/>
      <c r="D66" s="216"/>
      <c r="E66" s="216"/>
      <c r="F66" s="216"/>
      <c r="G66" s="217"/>
    </row>
    <row r="67" spans="2:16" x14ac:dyDescent="0.2">
      <c r="B67" s="218"/>
      <c r="C67" s="219"/>
      <c r="D67" s="219"/>
      <c r="E67" s="219"/>
      <c r="F67" s="219"/>
      <c r="G67" s="220"/>
    </row>
    <row r="68" spans="2:16" ht="17.25" customHeight="1" x14ac:dyDescent="0.2">
      <c r="B68" s="69"/>
      <c r="C68" s="69"/>
      <c r="D68" s="69"/>
      <c r="E68" s="69"/>
      <c r="F68" s="69"/>
      <c r="G68" s="69"/>
    </row>
    <row r="69" spans="2:16" x14ac:dyDescent="0.2">
      <c r="B69" s="69" t="s">
        <v>17</v>
      </c>
      <c r="C69" s="69"/>
      <c r="D69" s="69"/>
      <c r="E69" s="69"/>
      <c r="F69" s="69"/>
      <c r="G69" s="69"/>
    </row>
    <row r="70" spans="2:16" x14ac:dyDescent="0.2">
      <c r="B70" s="127" t="s">
        <v>18</v>
      </c>
      <c r="C70" s="70"/>
      <c r="D70" s="69" t="s">
        <v>12</v>
      </c>
      <c r="E70" s="65"/>
      <c r="F70" s="69"/>
      <c r="G70" s="69"/>
    </row>
    <row r="71" spans="2:16" x14ac:dyDescent="0.2">
      <c r="B71" s="203" t="s">
        <v>220</v>
      </c>
      <c r="C71" s="69"/>
      <c r="D71" s="69"/>
      <c r="E71" s="69"/>
      <c r="F71" s="202"/>
      <c r="G71" s="69"/>
    </row>
    <row r="72" spans="2:16" ht="36.75" customHeight="1" x14ac:dyDescent="0.2">
      <c r="B72" s="69"/>
      <c r="C72" s="69"/>
      <c r="D72" s="69"/>
      <c r="E72" s="69"/>
      <c r="F72" s="69"/>
      <c r="G72" s="69"/>
    </row>
    <row r="73" spans="2:16" s="72" customFormat="1" ht="36.75" customHeight="1" x14ac:dyDescent="0.2">
      <c r="B73" s="69"/>
      <c r="C73" s="69"/>
      <c r="D73" s="69"/>
      <c r="E73" s="69"/>
      <c r="F73" s="69"/>
      <c r="G73" s="69"/>
      <c r="J73" s="49"/>
      <c r="K73" s="49"/>
      <c r="L73" s="49"/>
      <c r="M73" s="49"/>
      <c r="N73" s="49"/>
      <c r="O73" s="49"/>
      <c r="P73" s="49"/>
    </row>
    <row r="74" spans="2:16" s="72" customFormat="1" ht="36.75" customHeight="1" x14ac:dyDescent="0.2">
      <c r="B74" s="69"/>
      <c r="C74" s="69"/>
      <c r="D74" s="69"/>
      <c r="E74" s="69"/>
      <c r="F74" s="69"/>
      <c r="G74" s="69"/>
      <c r="J74" s="49"/>
      <c r="K74" s="49"/>
      <c r="L74" s="49"/>
      <c r="M74" s="49"/>
      <c r="N74" s="49"/>
      <c r="O74" s="49"/>
      <c r="P74" s="49"/>
    </row>
    <row r="75" spans="2:16" s="72" customFormat="1" ht="36.75" customHeight="1" x14ac:dyDescent="0.2">
      <c r="B75" s="69"/>
      <c r="C75" s="69"/>
      <c r="D75" s="69"/>
      <c r="E75" s="69"/>
      <c r="F75" s="69"/>
      <c r="G75" s="69"/>
      <c r="J75" s="49"/>
      <c r="K75" s="49"/>
      <c r="L75" s="49"/>
      <c r="M75" s="49"/>
      <c r="N75" s="49"/>
      <c r="O75" s="49"/>
      <c r="P75" s="49"/>
    </row>
    <row r="76" spans="2:16" s="72" customFormat="1" x14ac:dyDescent="0.2">
      <c r="B76" s="214"/>
      <c r="C76" s="214"/>
      <c r="D76" s="214"/>
      <c r="E76" s="214"/>
      <c r="F76" s="214"/>
      <c r="G76" s="214"/>
      <c r="J76" s="49"/>
      <c r="K76" s="49"/>
      <c r="L76" s="49"/>
      <c r="M76" s="49"/>
      <c r="N76" s="49"/>
      <c r="O76" s="49"/>
      <c r="P76" s="49"/>
    </row>
    <row r="77" spans="2:16" s="72" customFormat="1" ht="75" customHeight="1" x14ac:dyDescent="0.2">
      <c r="B77" s="222"/>
      <c r="C77" s="223"/>
      <c r="D77" s="223"/>
      <c r="E77" s="223"/>
      <c r="F77" s="223"/>
      <c r="G77" s="69"/>
      <c r="J77" s="49"/>
      <c r="K77" s="49"/>
      <c r="L77" s="49"/>
      <c r="M77" s="49"/>
      <c r="N77" s="49"/>
      <c r="O77" s="49"/>
      <c r="P77" s="49"/>
    </row>
    <row r="78" spans="2:16" s="72" customFormat="1" ht="21.75" customHeight="1" x14ac:dyDescent="0.2">
      <c r="B78" s="214" t="s">
        <v>223</v>
      </c>
      <c r="C78" s="214"/>
      <c r="D78" s="214"/>
      <c r="E78" s="214"/>
      <c r="F78" s="214"/>
      <c r="G78" s="214"/>
      <c r="J78" s="49"/>
      <c r="K78" s="49"/>
      <c r="L78" s="49"/>
      <c r="M78" s="49"/>
      <c r="N78" s="49"/>
      <c r="O78" s="49"/>
      <c r="P78" s="49"/>
    </row>
    <row r="79" spans="2:16" s="72" customFormat="1" ht="75.75" customHeight="1" x14ac:dyDescent="0.2">
      <c r="B79" s="224" t="s">
        <v>221</v>
      </c>
      <c r="C79" s="225"/>
      <c r="D79" s="225"/>
      <c r="E79" s="225"/>
      <c r="F79" s="226"/>
      <c r="G79" s="69"/>
      <c r="J79" s="49"/>
      <c r="K79" s="49"/>
      <c r="L79" s="49"/>
      <c r="M79" s="49"/>
      <c r="N79" s="49"/>
      <c r="O79" s="49"/>
      <c r="P79" s="49"/>
    </row>
    <row r="80" spans="2:16" s="72" customFormat="1" ht="75.75" customHeight="1" x14ac:dyDescent="0.2">
      <c r="B80" s="199"/>
      <c r="C80"/>
      <c r="D80"/>
      <c r="E80"/>
      <c r="F80"/>
      <c r="G80" s="69"/>
      <c r="J80" s="49"/>
      <c r="K80" s="49"/>
      <c r="L80" s="49"/>
      <c r="M80" s="49"/>
      <c r="N80" s="49"/>
      <c r="O80" s="49"/>
      <c r="P80" s="49"/>
    </row>
    <row r="81" spans="2:16" s="72" customFormat="1" ht="75.75" customHeight="1" x14ac:dyDescent="0.2">
      <c r="B81" s="199"/>
      <c r="C81"/>
      <c r="D81"/>
      <c r="E81"/>
      <c r="F81"/>
      <c r="G81" s="69"/>
      <c r="J81" s="49"/>
      <c r="K81" s="49"/>
      <c r="L81" s="49"/>
      <c r="M81" s="49"/>
      <c r="N81" s="49"/>
      <c r="O81" s="49"/>
      <c r="P81" s="49"/>
    </row>
    <row r="82" spans="2:16" s="72" customFormat="1" ht="75" customHeight="1" x14ac:dyDescent="0.2">
      <c r="B82" s="196"/>
      <c r="C82"/>
      <c r="D82"/>
      <c r="E82"/>
      <c r="F82"/>
      <c r="G82" s="69"/>
      <c r="J82" s="49"/>
      <c r="K82" s="49"/>
      <c r="L82" s="49"/>
      <c r="M82" s="49"/>
      <c r="N82" s="49"/>
      <c r="O82" s="49"/>
      <c r="P82" s="49"/>
    </row>
    <row r="83" spans="2:16" s="72" customFormat="1" ht="75" customHeight="1" x14ac:dyDescent="0.2">
      <c r="B83" s="196"/>
      <c r="C83"/>
      <c r="D83"/>
      <c r="E83"/>
      <c r="F83"/>
      <c r="G83" s="69"/>
      <c r="J83" s="49"/>
      <c r="K83" s="49"/>
      <c r="L83" s="49"/>
      <c r="M83" s="49"/>
      <c r="N83" s="49"/>
      <c r="O83" s="49"/>
      <c r="P83" s="49"/>
    </row>
    <row r="85" spans="2:16" ht="19.5" customHeight="1" x14ac:dyDescent="0.2">
      <c r="B85" s="211" t="s">
        <v>19</v>
      </c>
      <c r="C85" s="212"/>
      <c r="D85" s="206" t="s">
        <v>37</v>
      </c>
      <c r="E85" s="207"/>
      <c r="F85" s="206" t="s">
        <v>38</v>
      </c>
      <c r="G85" s="207"/>
    </row>
  </sheetData>
  <sheetProtection password="F871" sheet="1" objects="1" scenarios="1" selectLockedCells="1"/>
  <dataConsolidate/>
  <mergeCells count="21">
    <mergeCell ref="B1:G1"/>
    <mergeCell ref="E11:F11"/>
    <mergeCell ref="E12:F12"/>
    <mergeCell ref="C13:D13"/>
    <mergeCell ref="C17:D17"/>
    <mergeCell ref="E3:F3"/>
    <mergeCell ref="M18:M19"/>
    <mergeCell ref="L18:L19"/>
    <mergeCell ref="F85:G85"/>
    <mergeCell ref="B3:C3"/>
    <mergeCell ref="B9:C9"/>
    <mergeCell ref="B85:C85"/>
    <mergeCell ref="D85:E85"/>
    <mergeCell ref="B65:E65"/>
    <mergeCell ref="B66:G67"/>
    <mergeCell ref="C24:E24"/>
    <mergeCell ref="B64:E64"/>
    <mergeCell ref="B76:G76"/>
    <mergeCell ref="B77:F77"/>
    <mergeCell ref="B78:G78"/>
    <mergeCell ref="B79:F79"/>
  </mergeCells>
  <conditionalFormatting sqref="F20">
    <cfRule type="expression" dxfId="0" priority="3">
      <formula>$C$20="oui"</formula>
    </cfRule>
  </conditionalFormatting>
  <dataValidations count="17">
    <dataValidation type="list" allowBlank="1" showInputMessage="1" showErrorMessage="1" sqref="C4">
      <formula1>"Nouvelle Affaire, Avenant"</formula1>
    </dataValidation>
    <dataValidation type="list" allowBlank="1" showInputMessage="1" showErrorMessage="1" sqref="C20 F41 F30 F39 C30:C33 F61:F65 C62">
      <formula1>"Oui,Non"</formula1>
    </dataValidation>
    <dataValidation type="list" allowBlank="1" showInputMessage="1" showErrorMessage="1" sqref="F10">
      <formula1>"M,Mme,Mlle,SA,SPRL,Autres:"</formula1>
    </dataValidation>
    <dataValidation type="list" allowBlank="1" showInputMessage="1" showErrorMessage="1" sqref="C56">
      <formula1>"Assuralia, Origine"</formula1>
    </dataValidation>
    <dataValidation type="list" allowBlank="1" showInputMessage="1" showErrorMessage="1" sqref="C21">
      <formula1>"Propriétaire, Propriétare non Occupant,Locataire total, Locataire Partiel"</formula1>
    </dataValidation>
    <dataValidation type="list" allowBlank="1" showInputMessage="1" showErrorMessage="1" sqref="C22">
      <formula1>"Maison,Appartement"</formula1>
    </dataValidation>
    <dataValidation type="list" allowBlank="1" showInputMessage="1" showErrorMessage="1" sqref="C23">
      <formula1>"Traditionnelle,Préfabriqué lourd,Préfabriqué léger"</formula1>
    </dataValidation>
    <dataValidation type="list" allowBlank="1" showInputMessage="1" showErrorMessage="1" sqref="C24">
      <formula1>"Moins de 25% de Materiaux combustible,plus de 25%,plus de 50%(chalet exclu)"</formula1>
    </dataValidation>
    <dataValidation type="list" allowBlank="1" showInputMessage="1" showErrorMessage="1" sqref="C25">
      <mc:AlternateContent xmlns:x12ac="http://schemas.microsoft.com/office/spreadsheetml/2011/1/ac" xmlns:mc="http://schemas.openxmlformats.org/markup-compatibility/2006">
        <mc:Choice Requires="x12ac">
          <x12ac:list>Classique,"Chaume, Jonc, Paille"</x12ac:list>
        </mc:Choice>
        <mc:Fallback>
          <formula1>"Classique,Chaume, Jonc, Paille"</formula1>
        </mc:Fallback>
      </mc:AlternateContent>
    </dataValidation>
    <dataValidation type="list" allowBlank="1" showInputMessage="1" showErrorMessage="1" sqref="C27">
      <formula1>"Batiment, Contenu, Batiment et contenu"</formula1>
    </dataValidation>
    <dataValidation type="list" allowBlank="1" showInputMessage="1" showErrorMessage="1" sqref="C28">
      <formula1>"Preneur,Expertise selon Grille,valeur d'expertise,premier risque"</formula1>
    </dataValidation>
    <dataValidation type="list" allowBlank="1" showInputMessage="1" showErrorMessage="1" sqref="C38">
      <formula1>"Régulière,irrégulière"</formula1>
    </dataValidation>
    <dataValidation type="list" allowBlank="1" showInputMessage="1" showErrorMessage="1" sqref="C41">
      <formula1>"50%,100%"</formula1>
    </dataValidation>
    <dataValidation type="list" allowBlank="1" showInputMessage="1" showErrorMessage="1" sqref="F38">
      <formula1>"Contigu 2 facades, Contigu 3 facades,Non contigu à moins de 50m, non contigu a plus de 50"</formula1>
    </dataValidation>
    <dataValidation type="list" allowBlank="1" showInputMessage="1" showErrorMessage="1" sqref="C46 C51">
      <formula1>"Isolée,Famille,60 ans et plus"</formula1>
    </dataValidation>
    <dataValidation type="list" allowBlank="1" showInputMessage="1" showErrorMessage="1" sqref="F40">
      <formula1>"Aucune,Porte Blindée,Système alarme incert, Système alarme incert relié"</formula1>
    </dataValidation>
    <dataValidation type="list" allowBlank="1" showInputMessage="1" showErrorMessage="1" sqref="C61">
      <formula1>"Non, Intérieure,Extérieure"</formula1>
    </dataValidation>
  </dataValidations>
  <pageMargins left="0.70866141732283472" right="0.70866141732283472" top="0.78740157480314965" bottom="0.94488188976377963" header="0.31496062992125984" footer="0.31496062992125984"/>
  <pageSetup paperSize="9" scale="77" fitToHeight="0" orientation="portrait" horizontalDpi="1200" verticalDpi="1200" r:id="rId1"/>
  <headerFooter>
    <oddHeader>&amp;L&amp;G</oddHeader>
    <oddFooter>&amp;LIBS Europe SA
Route de Luxembourg 68
4972 Dippach (GDL)
CAA 2005CM014&amp;CTel : +32 4 2597672
Fax : + 32 4 2597644
affaires@ibseurope.com
RC Lucembourg B108838&amp;RBelfius 068/2436068-37
IBAN BE35 0682 4360 6837
BIC: GKCCBEBB</oddFooter>
  </headerFooter>
  <rowBreaks count="1" manualBreakCount="1">
    <brk id="55" max="7" man="1"/>
  </rowBreaks>
  <colBreaks count="1" manualBreakCount="1">
    <brk id="8" max="1048575"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05" r:id="rId5" name="Check Box 9">
              <controlPr locked="0" defaultSize="0" autoFill="0" autoLine="0" autoPict="0">
                <anchor moveWithCells="1">
                  <from>
                    <xdr:col>1</xdr:col>
                    <xdr:colOff>95250</xdr:colOff>
                    <xdr:row>43</xdr:row>
                    <xdr:rowOff>0</xdr:rowOff>
                  </from>
                  <to>
                    <xdr:col>1</xdr:col>
                    <xdr:colOff>1066800</xdr:colOff>
                    <xdr:row>43</xdr:row>
                    <xdr:rowOff>152400</xdr:rowOff>
                  </to>
                </anchor>
              </controlPr>
            </control>
          </mc:Choice>
        </mc:AlternateContent>
        <mc:AlternateContent xmlns:mc="http://schemas.openxmlformats.org/markup-compatibility/2006">
          <mc:Choice Requires="x14">
            <control shapeId="4106" r:id="rId6" name="Check Box 10">
              <controlPr locked="0" defaultSize="0" autoFill="0" autoLine="0" autoPict="0">
                <anchor moveWithCells="1">
                  <from>
                    <xdr:col>1</xdr:col>
                    <xdr:colOff>142875</xdr:colOff>
                    <xdr:row>34</xdr:row>
                    <xdr:rowOff>152400</xdr:rowOff>
                  </from>
                  <to>
                    <xdr:col>1</xdr:col>
                    <xdr:colOff>1038225</xdr:colOff>
                    <xdr:row>35</xdr:row>
                    <xdr:rowOff>152400</xdr:rowOff>
                  </to>
                </anchor>
              </controlPr>
            </control>
          </mc:Choice>
        </mc:AlternateContent>
        <mc:AlternateContent xmlns:mc="http://schemas.openxmlformats.org/markup-compatibility/2006">
          <mc:Choice Requires="x14">
            <control shapeId="4107" r:id="rId7" name="Check Box 11">
              <controlPr locked="0" defaultSize="0" autoFill="0" autoLine="0" autoPict="0">
                <anchor moveWithCells="1">
                  <from>
                    <xdr:col>1</xdr:col>
                    <xdr:colOff>95250</xdr:colOff>
                    <xdr:row>48</xdr:row>
                    <xdr:rowOff>0</xdr:rowOff>
                  </from>
                  <to>
                    <xdr:col>2</xdr:col>
                    <xdr:colOff>428625</xdr:colOff>
                    <xdr:row>49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B4:F45"/>
  <sheetViews>
    <sheetView topLeftCell="A14" zoomScaleNormal="100" zoomScaleSheetLayoutView="115" workbookViewId="0">
      <selection activeCell="B25" sqref="B25:F25"/>
    </sheetView>
  </sheetViews>
  <sheetFormatPr baseColWidth="10" defaultRowHeight="12.75" x14ac:dyDescent="0.2"/>
  <cols>
    <col min="1" max="1" width="6" customWidth="1"/>
    <col min="2" max="6" width="16" customWidth="1"/>
    <col min="7" max="7" width="5" customWidth="1"/>
    <col min="8" max="8" width="12" customWidth="1"/>
  </cols>
  <sheetData>
    <row r="4" spans="2:6" x14ac:dyDescent="0.2">
      <c r="E4" t="str">
        <f>+proposition!E11</f>
        <v>……………………………………………………………………..</v>
      </c>
    </row>
    <row r="5" spans="2:6" x14ac:dyDescent="0.2">
      <c r="E5" t="str">
        <f>+proposition!C13</f>
        <v>………………………………………….</v>
      </c>
    </row>
    <row r="6" spans="2:6" x14ac:dyDescent="0.2">
      <c r="E6" t="str">
        <f>proposition!F13&amp;" "&amp;proposition!C14</f>
        <v>………. ……………………………</v>
      </c>
    </row>
    <row r="8" spans="2:6" x14ac:dyDescent="0.2">
      <c r="B8" s="228" t="s">
        <v>144</v>
      </c>
      <c r="C8" s="228"/>
      <c r="D8" s="228"/>
      <c r="E8" s="228"/>
      <c r="F8" s="228"/>
    </row>
    <row r="10" spans="2:6" x14ac:dyDescent="0.2">
      <c r="E10" s="14" t="s">
        <v>43</v>
      </c>
      <c r="F10" s="15">
        <f ca="1">TODAY()</f>
        <v>41932</v>
      </c>
    </row>
    <row r="12" spans="2:6" x14ac:dyDescent="0.2">
      <c r="B12" s="11" t="s">
        <v>20</v>
      </c>
      <c r="C12" s="69" t="str">
        <f>"OFPRI"&amp; TEXT(proposition!E70,"aaaammjj")&amp;proposition!F5</f>
        <v>OFPRI19000100A</v>
      </c>
    </row>
    <row r="14" spans="2:6" ht="26.25" customHeight="1" x14ac:dyDescent="0.2">
      <c r="B14" s="222" t="s">
        <v>21</v>
      </c>
      <c r="C14" s="222"/>
      <c r="D14" s="222"/>
      <c r="E14" s="222"/>
      <c r="F14" s="222"/>
    </row>
    <row r="16" spans="2:6" x14ac:dyDescent="0.2">
      <c r="B16" s="6" t="s">
        <v>22</v>
      </c>
      <c r="C16" t="str">
        <f>+proposition!E11</f>
        <v>……………………………………………………………………..</v>
      </c>
    </row>
    <row r="17" spans="2:6" x14ac:dyDescent="0.2">
      <c r="B17" s="6" t="s">
        <v>208</v>
      </c>
      <c r="C17" t="str">
        <f>+proposition!C17&amp;" "&amp;proposition!F18</f>
        <v>…………………………………………. ……………………………</v>
      </c>
    </row>
    <row r="18" spans="2:6" x14ac:dyDescent="0.2">
      <c r="B18" s="6" t="s">
        <v>145</v>
      </c>
      <c r="C18" t="str">
        <f>IF(proposition!J24=TRUE,"RC Vie Privée,","")&amp;" "&amp;IF(proposition!J26=TRUE,"Protection juridique familiale","")</f>
        <v>RC Vie Privée, Protection juridique familiale</v>
      </c>
    </row>
    <row r="20" spans="2:6" x14ac:dyDescent="0.2">
      <c r="B20" s="11" t="s">
        <v>23</v>
      </c>
    </row>
    <row r="21" spans="2:6" x14ac:dyDescent="0.2">
      <c r="B21" s="6" t="s">
        <v>26</v>
      </c>
      <c r="C21" s="388">
        <f>+proposition!L29</f>
        <v>105.48</v>
      </c>
    </row>
    <row r="22" spans="2:6" x14ac:dyDescent="0.2">
      <c r="B22" s="6" t="s">
        <v>24</v>
      </c>
      <c r="C22" s="99">
        <f>+proposition!M29+proposition!N29</f>
        <v>38.7879</v>
      </c>
    </row>
    <row r="23" spans="2:6" x14ac:dyDescent="0.2">
      <c r="B23" s="13" t="s">
        <v>25</v>
      </c>
      <c r="C23" s="100">
        <f>+C21+C22</f>
        <v>144.2679</v>
      </c>
    </row>
    <row r="25" spans="2:6" ht="29.25" customHeight="1" x14ac:dyDescent="0.2">
      <c r="B25" s="222" t="str">
        <f>"Le montant est à verser sur le N° de compte BE21 0689 0113 7303 en mentionnant la communication suivante : "&amp;proposition!F4&amp;offre!C12</f>
        <v>Le montant est à verser sur le N° de compte BE21 0689 0113 7303 en mentionnant la communication suivante : .............................................OFPRI19000100A</v>
      </c>
      <c r="C25" s="222"/>
      <c r="D25" s="222"/>
      <c r="E25" s="222"/>
      <c r="F25" s="222"/>
    </row>
    <row r="26" spans="2:6" ht="27" customHeight="1" x14ac:dyDescent="0.2">
      <c r="B26" s="222" t="s">
        <v>209</v>
      </c>
      <c r="C26" s="222"/>
      <c r="D26" s="222"/>
      <c r="E26" s="222"/>
      <c r="F26" s="222"/>
    </row>
    <row r="28" spans="2:6" ht="27" customHeight="1" x14ac:dyDescent="0.2">
      <c r="B28" s="233" t="s">
        <v>27</v>
      </c>
      <c r="C28" s="233"/>
      <c r="D28" s="233"/>
      <c r="E28" s="233"/>
      <c r="F28" s="233"/>
    </row>
    <row r="29" spans="2:6" ht="31.5" customHeight="1" x14ac:dyDescent="0.2">
      <c r="B29" s="222" t="s">
        <v>218</v>
      </c>
      <c r="C29" s="222"/>
      <c r="D29" s="222"/>
      <c r="E29" s="222"/>
      <c r="F29" s="222"/>
    </row>
    <row r="30" spans="2:6" ht="27.75" customHeight="1" x14ac:dyDescent="0.2">
      <c r="B30" s="222" t="s">
        <v>219</v>
      </c>
      <c r="C30" s="222"/>
      <c r="D30" s="222"/>
      <c r="E30" s="222"/>
      <c r="F30" s="222"/>
    </row>
    <row r="32" spans="2:6" ht="28.5" customHeight="1" x14ac:dyDescent="0.2">
      <c r="B32" s="222" t="s">
        <v>80</v>
      </c>
      <c r="C32" s="222"/>
      <c r="D32" s="222"/>
      <c r="E32" s="222"/>
      <c r="F32" s="222"/>
    </row>
    <row r="34" spans="2:6" ht="40.5" customHeight="1" x14ac:dyDescent="0.2">
      <c r="B34" s="222" t="s">
        <v>28</v>
      </c>
      <c r="C34" s="222"/>
      <c r="D34" s="222"/>
      <c r="E34" s="222"/>
      <c r="F34" s="222"/>
    </row>
    <row r="35" spans="2:6" x14ac:dyDescent="0.2">
      <c r="B35" s="11" t="s">
        <v>210</v>
      </c>
    </row>
    <row r="36" spans="2:6" x14ac:dyDescent="0.2">
      <c r="B36" s="11" t="s">
        <v>81</v>
      </c>
    </row>
    <row r="39" spans="2:6" ht="28.5" customHeight="1" x14ac:dyDescent="0.2">
      <c r="E39" s="232" t="s">
        <v>44</v>
      </c>
      <c r="F39" s="232"/>
    </row>
    <row r="42" spans="2:6" x14ac:dyDescent="0.2">
      <c r="B42" s="11"/>
    </row>
    <row r="43" spans="2:6" x14ac:dyDescent="0.2">
      <c r="B43" s="72"/>
    </row>
    <row r="45" spans="2:6" x14ac:dyDescent="0.2">
      <c r="B45" s="200"/>
    </row>
  </sheetData>
  <sheetProtection sheet="1" objects="1" scenarios="1" selectLockedCells="1"/>
  <mergeCells count="10">
    <mergeCell ref="E39:F39"/>
    <mergeCell ref="B30:F30"/>
    <mergeCell ref="B32:F32"/>
    <mergeCell ref="B34:F34"/>
    <mergeCell ref="B8:F8"/>
    <mergeCell ref="B14:F14"/>
    <mergeCell ref="B25:F25"/>
    <mergeCell ref="B26:F26"/>
    <mergeCell ref="B28:F28"/>
    <mergeCell ref="B29:F29"/>
  </mergeCells>
  <pageMargins left="0.70866141732283472" right="0.70866141732283472" top="0.78740157480314965" bottom="0.94488188976377963" header="0.16666666666666666" footer="0.31496062992125984"/>
  <pageSetup paperSize="9" fitToHeight="0" orientation="portrait" horizontalDpi="1200" verticalDpi="1200" r:id="rId1"/>
  <headerFooter>
    <oddHeader>&amp;L&amp;G</oddHeader>
    <oddFooter>&amp;LIBS Europe SA
Route de Luxembourg 68
4972 Dippach (GDL)
CAA 2005CM014&amp;CTel : +32 4 2597672
Fax : + 32 4 2597644
affaires@ibseurope.com
RC Lucembourg B108838&amp;RBelfius 068/2436068-37
IBAN BE35 0682 4360 6837
BIC: GKCCBEBB</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B1:T56"/>
  <sheetViews>
    <sheetView topLeftCell="A8" zoomScaleNormal="100" zoomScaleSheetLayoutView="100" workbookViewId="0">
      <selection activeCell="D8" sqref="D8:E8"/>
    </sheetView>
  </sheetViews>
  <sheetFormatPr baseColWidth="10" defaultRowHeight="15" x14ac:dyDescent="0.25"/>
  <cols>
    <col min="1" max="1" width="5.6640625" style="16" customWidth="1"/>
    <col min="2" max="2" width="12.5" style="16" customWidth="1"/>
    <col min="3" max="3" width="10.33203125" style="16" customWidth="1"/>
    <col min="4" max="4" width="16" style="16" customWidth="1"/>
    <col min="5" max="5" width="9.33203125" style="16" customWidth="1"/>
    <col min="6" max="6" width="4.6640625" style="16" customWidth="1"/>
    <col min="7" max="7" width="15.6640625" style="16" customWidth="1"/>
    <col min="8" max="8" width="11.5" style="16" bestFit="1" customWidth="1"/>
    <col min="9" max="9" width="14" style="16" customWidth="1"/>
    <col min="10" max="10" width="14.1640625" style="16" customWidth="1"/>
    <col min="11" max="11" width="7.33203125" style="16" customWidth="1"/>
    <col min="12" max="12" width="7.6640625" style="16" customWidth="1"/>
    <col min="13" max="14" width="12" style="16"/>
    <col min="15" max="15" width="11.1640625" style="16" customWidth="1"/>
    <col min="16" max="16" width="18" style="16" customWidth="1"/>
    <col min="17" max="17" width="15.83203125" style="16" customWidth="1"/>
    <col min="18" max="18" width="13.6640625" style="16" customWidth="1"/>
    <col min="19" max="256" width="12" style="16"/>
    <col min="257" max="257" width="12.5" style="16" customWidth="1"/>
    <col min="258" max="258" width="10.33203125" style="16" customWidth="1"/>
    <col min="259" max="260" width="9.33203125" style="16" customWidth="1"/>
    <col min="261" max="261" width="4.6640625" style="16" customWidth="1"/>
    <col min="262" max="262" width="15.6640625" style="16" customWidth="1"/>
    <col min="263" max="263" width="10.83203125" style="16" customWidth="1"/>
    <col min="264" max="264" width="15" style="16" customWidth="1"/>
    <col min="265" max="265" width="12.6640625" style="16" customWidth="1"/>
    <col min="266" max="266" width="9.5" style="16" customWidth="1"/>
    <col min="267" max="512" width="12" style="16"/>
    <col min="513" max="513" width="12.5" style="16" customWidth="1"/>
    <col min="514" max="514" width="10.33203125" style="16" customWidth="1"/>
    <col min="515" max="516" width="9.33203125" style="16" customWidth="1"/>
    <col min="517" max="517" width="4.6640625" style="16" customWidth="1"/>
    <col min="518" max="518" width="15.6640625" style="16" customWidth="1"/>
    <col min="519" max="519" width="10.83203125" style="16" customWidth="1"/>
    <col min="520" max="520" width="15" style="16" customWidth="1"/>
    <col min="521" max="521" width="12.6640625" style="16" customWidth="1"/>
    <col min="522" max="522" width="9.5" style="16" customWidth="1"/>
    <col min="523" max="768" width="12" style="16"/>
    <col min="769" max="769" width="12.5" style="16" customWidth="1"/>
    <col min="770" max="770" width="10.33203125" style="16" customWidth="1"/>
    <col min="771" max="772" width="9.33203125" style="16" customWidth="1"/>
    <col min="773" max="773" width="4.6640625" style="16" customWidth="1"/>
    <col min="774" max="774" width="15.6640625" style="16" customWidth="1"/>
    <col min="775" max="775" width="10.83203125" style="16" customWidth="1"/>
    <col min="776" max="776" width="15" style="16" customWidth="1"/>
    <col min="777" max="777" width="12.6640625" style="16" customWidth="1"/>
    <col min="778" max="778" width="9.5" style="16" customWidth="1"/>
    <col min="779" max="1024" width="12" style="16"/>
    <col min="1025" max="1025" width="12.5" style="16" customWidth="1"/>
    <col min="1026" max="1026" width="10.33203125" style="16" customWidth="1"/>
    <col min="1027" max="1028" width="9.33203125" style="16" customWidth="1"/>
    <col min="1029" max="1029" width="4.6640625" style="16" customWidth="1"/>
    <col min="1030" max="1030" width="15.6640625" style="16" customWidth="1"/>
    <col min="1031" max="1031" width="10.83203125" style="16" customWidth="1"/>
    <col min="1032" max="1032" width="15" style="16" customWidth="1"/>
    <col min="1033" max="1033" width="12.6640625" style="16" customWidth="1"/>
    <col min="1034" max="1034" width="9.5" style="16" customWidth="1"/>
    <col min="1035" max="1280" width="12" style="16"/>
    <col min="1281" max="1281" width="12.5" style="16" customWidth="1"/>
    <col min="1282" max="1282" width="10.33203125" style="16" customWidth="1"/>
    <col min="1283" max="1284" width="9.33203125" style="16" customWidth="1"/>
    <col min="1285" max="1285" width="4.6640625" style="16" customWidth="1"/>
    <col min="1286" max="1286" width="15.6640625" style="16" customWidth="1"/>
    <col min="1287" max="1287" width="10.83203125" style="16" customWidth="1"/>
    <col min="1288" max="1288" width="15" style="16" customWidth="1"/>
    <col min="1289" max="1289" width="12.6640625" style="16" customWidth="1"/>
    <col min="1290" max="1290" width="9.5" style="16" customWidth="1"/>
    <col min="1291" max="1536" width="12" style="16"/>
    <col min="1537" max="1537" width="12.5" style="16" customWidth="1"/>
    <col min="1538" max="1538" width="10.33203125" style="16" customWidth="1"/>
    <col min="1539" max="1540" width="9.33203125" style="16" customWidth="1"/>
    <col min="1541" max="1541" width="4.6640625" style="16" customWidth="1"/>
    <col min="1542" max="1542" width="15.6640625" style="16" customWidth="1"/>
    <col min="1543" max="1543" width="10.83203125" style="16" customWidth="1"/>
    <col min="1544" max="1544" width="15" style="16" customWidth="1"/>
    <col min="1545" max="1545" width="12.6640625" style="16" customWidth="1"/>
    <col min="1546" max="1546" width="9.5" style="16" customWidth="1"/>
    <col min="1547" max="1792" width="12" style="16"/>
    <col min="1793" max="1793" width="12.5" style="16" customWidth="1"/>
    <col min="1794" max="1794" width="10.33203125" style="16" customWidth="1"/>
    <col min="1795" max="1796" width="9.33203125" style="16" customWidth="1"/>
    <col min="1797" max="1797" width="4.6640625" style="16" customWidth="1"/>
    <col min="1798" max="1798" width="15.6640625" style="16" customWidth="1"/>
    <col min="1799" max="1799" width="10.83203125" style="16" customWidth="1"/>
    <col min="1800" max="1800" width="15" style="16" customWidth="1"/>
    <col min="1801" max="1801" width="12.6640625" style="16" customWidth="1"/>
    <col min="1802" max="1802" width="9.5" style="16" customWidth="1"/>
    <col min="1803" max="2048" width="12" style="16"/>
    <col min="2049" max="2049" width="12.5" style="16" customWidth="1"/>
    <col min="2050" max="2050" width="10.33203125" style="16" customWidth="1"/>
    <col min="2051" max="2052" width="9.33203125" style="16" customWidth="1"/>
    <col min="2053" max="2053" width="4.6640625" style="16" customWidth="1"/>
    <col min="2054" max="2054" width="15.6640625" style="16" customWidth="1"/>
    <col min="2055" max="2055" width="10.83203125" style="16" customWidth="1"/>
    <col min="2056" max="2056" width="15" style="16" customWidth="1"/>
    <col min="2057" max="2057" width="12.6640625" style="16" customWidth="1"/>
    <col min="2058" max="2058" width="9.5" style="16" customWidth="1"/>
    <col min="2059" max="2304" width="12" style="16"/>
    <col min="2305" max="2305" width="12.5" style="16" customWidth="1"/>
    <col min="2306" max="2306" width="10.33203125" style="16" customWidth="1"/>
    <col min="2307" max="2308" width="9.33203125" style="16" customWidth="1"/>
    <col min="2309" max="2309" width="4.6640625" style="16" customWidth="1"/>
    <col min="2310" max="2310" width="15.6640625" style="16" customWidth="1"/>
    <col min="2311" max="2311" width="10.83203125" style="16" customWidth="1"/>
    <col min="2312" max="2312" width="15" style="16" customWidth="1"/>
    <col min="2313" max="2313" width="12.6640625" style="16" customWidth="1"/>
    <col min="2314" max="2314" width="9.5" style="16" customWidth="1"/>
    <col min="2315" max="2560" width="12" style="16"/>
    <col min="2561" max="2561" width="12.5" style="16" customWidth="1"/>
    <col min="2562" max="2562" width="10.33203125" style="16" customWidth="1"/>
    <col min="2563" max="2564" width="9.33203125" style="16" customWidth="1"/>
    <col min="2565" max="2565" width="4.6640625" style="16" customWidth="1"/>
    <col min="2566" max="2566" width="15.6640625" style="16" customWidth="1"/>
    <col min="2567" max="2567" width="10.83203125" style="16" customWidth="1"/>
    <col min="2568" max="2568" width="15" style="16" customWidth="1"/>
    <col min="2569" max="2569" width="12.6640625" style="16" customWidth="1"/>
    <col min="2570" max="2570" width="9.5" style="16" customWidth="1"/>
    <col min="2571" max="2816" width="12" style="16"/>
    <col min="2817" max="2817" width="12.5" style="16" customWidth="1"/>
    <col min="2818" max="2818" width="10.33203125" style="16" customWidth="1"/>
    <col min="2819" max="2820" width="9.33203125" style="16" customWidth="1"/>
    <col min="2821" max="2821" width="4.6640625" style="16" customWidth="1"/>
    <col min="2822" max="2822" width="15.6640625" style="16" customWidth="1"/>
    <col min="2823" max="2823" width="10.83203125" style="16" customWidth="1"/>
    <col min="2824" max="2824" width="15" style="16" customWidth="1"/>
    <col min="2825" max="2825" width="12.6640625" style="16" customWidth="1"/>
    <col min="2826" max="2826" width="9.5" style="16" customWidth="1"/>
    <col min="2827" max="3072" width="12" style="16"/>
    <col min="3073" max="3073" width="12.5" style="16" customWidth="1"/>
    <col min="3074" max="3074" width="10.33203125" style="16" customWidth="1"/>
    <col min="3075" max="3076" width="9.33203125" style="16" customWidth="1"/>
    <col min="3077" max="3077" width="4.6640625" style="16" customWidth="1"/>
    <col min="3078" max="3078" width="15.6640625" style="16" customWidth="1"/>
    <col min="3079" max="3079" width="10.83203125" style="16" customWidth="1"/>
    <col min="3080" max="3080" width="15" style="16" customWidth="1"/>
    <col min="3081" max="3081" width="12.6640625" style="16" customWidth="1"/>
    <col min="3082" max="3082" width="9.5" style="16" customWidth="1"/>
    <col min="3083" max="3328" width="12" style="16"/>
    <col min="3329" max="3329" width="12.5" style="16" customWidth="1"/>
    <col min="3330" max="3330" width="10.33203125" style="16" customWidth="1"/>
    <col min="3331" max="3332" width="9.33203125" style="16" customWidth="1"/>
    <col min="3333" max="3333" width="4.6640625" style="16" customWidth="1"/>
    <col min="3334" max="3334" width="15.6640625" style="16" customWidth="1"/>
    <col min="3335" max="3335" width="10.83203125" style="16" customWidth="1"/>
    <col min="3336" max="3336" width="15" style="16" customWidth="1"/>
    <col min="3337" max="3337" width="12.6640625" style="16" customWidth="1"/>
    <col min="3338" max="3338" width="9.5" style="16" customWidth="1"/>
    <col min="3339" max="3584" width="12" style="16"/>
    <col min="3585" max="3585" width="12.5" style="16" customWidth="1"/>
    <col min="3586" max="3586" width="10.33203125" style="16" customWidth="1"/>
    <col min="3587" max="3588" width="9.33203125" style="16" customWidth="1"/>
    <col min="3589" max="3589" width="4.6640625" style="16" customWidth="1"/>
    <col min="3590" max="3590" width="15.6640625" style="16" customWidth="1"/>
    <col min="3591" max="3591" width="10.83203125" style="16" customWidth="1"/>
    <col min="3592" max="3592" width="15" style="16" customWidth="1"/>
    <col min="3593" max="3593" width="12.6640625" style="16" customWidth="1"/>
    <col min="3594" max="3594" width="9.5" style="16" customWidth="1"/>
    <col min="3595" max="3840" width="12" style="16"/>
    <col min="3841" max="3841" width="12.5" style="16" customWidth="1"/>
    <col min="3842" max="3842" width="10.33203125" style="16" customWidth="1"/>
    <col min="3843" max="3844" width="9.33203125" style="16" customWidth="1"/>
    <col min="3845" max="3845" width="4.6640625" style="16" customWidth="1"/>
    <col min="3846" max="3846" width="15.6640625" style="16" customWidth="1"/>
    <col min="3847" max="3847" width="10.83203125" style="16" customWidth="1"/>
    <col min="3848" max="3848" width="15" style="16" customWidth="1"/>
    <col min="3849" max="3849" width="12.6640625" style="16" customWidth="1"/>
    <col min="3850" max="3850" width="9.5" style="16" customWidth="1"/>
    <col min="3851" max="4096" width="12" style="16"/>
    <col min="4097" max="4097" width="12.5" style="16" customWidth="1"/>
    <col min="4098" max="4098" width="10.33203125" style="16" customWidth="1"/>
    <col min="4099" max="4100" width="9.33203125" style="16" customWidth="1"/>
    <col min="4101" max="4101" width="4.6640625" style="16" customWidth="1"/>
    <col min="4102" max="4102" width="15.6640625" style="16" customWidth="1"/>
    <col min="4103" max="4103" width="10.83203125" style="16" customWidth="1"/>
    <col min="4104" max="4104" width="15" style="16" customWidth="1"/>
    <col min="4105" max="4105" width="12.6640625" style="16" customWidth="1"/>
    <col min="4106" max="4106" width="9.5" style="16" customWidth="1"/>
    <col min="4107" max="4352" width="12" style="16"/>
    <col min="4353" max="4353" width="12.5" style="16" customWidth="1"/>
    <col min="4354" max="4354" width="10.33203125" style="16" customWidth="1"/>
    <col min="4355" max="4356" width="9.33203125" style="16" customWidth="1"/>
    <col min="4357" max="4357" width="4.6640625" style="16" customWidth="1"/>
    <col min="4358" max="4358" width="15.6640625" style="16" customWidth="1"/>
    <col min="4359" max="4359" width="10.83203125" style="16" customWidth="1"/>
    <col min="4360" max="4360" width="15" style="16" customWidth="1"/>
    <col min="4361" max="4361" width="12.6640625" style="16" customWidth="1"/>
    <col min="4362" max="4362" width="9.5" style="16" customWidth="1"/>
    <col min="4363" max="4608" width="12" style="16"/>
    <col min="4609" max="4609" width="12.5" style="16" customWidth="1"/>
    <col min="4610" max="4610" width="10.33203125" style="16" customWidth="1"/>
    <col min="4611" max="4612" width="9.33203125" style="16" customWidth="1"/>
    <col min="4613" max="4613" width="4.6640625" style="16" customWidth="1"/>
    <col min="4614" max="4614" width="15.6640625" style="16" customWidth="1"/>
    <col min="4615" max="4615" width="10.83203125" style="16" customWidth="1"/>
    <col min="4616" max="4616" width="15" style="16" customWidth="1"/>
    <col min="4617" max="4617" width="12.6640625" style="16" customWidth="1"/>
    <col min="4618" max="4618" width="9.5" style="16" customWidth="1"/>
    <col min="4619" max="4864" width="12" style="16"/>
    <col min="4865" max="4865" width="12.5" style="16" customWidth="1"/>
    <col min="4866" max="4866" width="10.33203125" style="16" customWidth="1"/>
    <col min="4867" max="4868" width="9.33203125" style="16" customWidth="1"/>
    <col min="4869" max="4869" width="4.6640625" style="16" customWidth="1"/>
    <col min="4870" max="4870" width="15.6640625" style="16" customWidth="1"/>
    <col min="4871" max="4871" width="10.83203125" style="16" customWidth="1"/>
    <col min="4872" max="4872" width="15" style="16" customWidth="1"/>
    <col min="4873" max="4873" width="12.6640625" style="16" customWidth="1"/>
    <col min="4874" max="4874" width="9.5" style="16" customWidth="1"/>
    <col min="4875" max="5120" width="12" style="16"/>
    <col min="5121" max="5121" width="12.5" style="16" customWidth="1"/>
    <col min="5122" max="5122" width="10.33203125" style="16" customWidth="1"/>
    <col min="5123" max="5124" width="9.33203125" style="16" customWidth="1"/>
    <col min="5125" max="5125" width="4.6640625" style="16" customWidth="1"/>
    <col min="5126" max="5126" width="15.6640625" style="16" customWidth="1"/>
    <col min="5127" max="5127" width="10.83203125" style="16" customWidth="1"/>
    <col min="5128" max="5128" width="15" style="16" customWidth="1"/>
    <col min="5129" max="5129" width="12.6640625" style="16" customWidth="1"/>
    <col min="5130" max="5130" width="9.5" style="16" customWidth="1"/>
    <col min="5131" max="5376" width="12" style="16"/>
    <col min="5377" max="5377" width="12.5" style="16" customWidth="1"/>
    <col min="5378" max="5378" width="10.33203125" style="16" customWidth="1"/>
    <col min="5379" max="5380" width="9.33203125" style="16" customWidth="1"/>
    <col min="5381" max="5381" width="4.6640625" style="16" customWidth="1"/>
    <col min="5382" max="5382" width="15.6640625" style="16" customWidth="1"/>
    <col min="5383" max="5383" width="10.83203125" style="16" customWidth="1"/>
    <col min="5384" max="5384" width="15" style="16" customWidth="1"/>
    <col min="5385" max="5385" width="12.6640625" style="16" customWidth="1"/>
    <col min="5386" max="5386" width="9.5" style="16" customWidth="1"/>
    <col min="5387" max="5632" width="12" style="16"/>
    <col min="5633" max="5633" width="12.5" style="16" customWidth="1"/>
    <col min="5634" max="5634" width="10.33203125" style="16" customWidth="1"/>
    <col min="5635" max="5636" width="9.33203125" style="16" customWidth="1"/>
    <col min="5637" max="5637" width="4.6640625" style="16" customWidth="1"/>
    <col min="5638" max="5638" width="15.6640625" style="16" customWidth="1"/>
    <col min="5639" max="5639" width="10.83203125" style="16" customWidth="1"/>
    <col min="5640" max="5640" width="15" style="16" customWidth="1"/>
    <col min="5641" max="5641" width="12.6640625" style="16" customWidth="1"/>
    <col min="5642" max="5642" width="9.5" style="16" customWidth="1"/>
    <col min="5643" max="5888" width="12" style="16"/>
    <col min="5889" max="5889" width="12.5" style="16" customWidth="1"/>
    <col min="5890" max="5890" width="10.33203125" style="16" customWidth="1"/>
    <col min="5891" max="5892" width="9.33203125" style="16" customWidth="1"/>
    <col min="5893" max="5893" width="4.6640625" style="16" customWidth="1"/>
    <col min="5894" max="5894" width="15.6640625" style="16" customWidth="1"/>
    <col min="5895" max="5895" width="10.83203125" style="16" customWidth="1"/>
    <col min="5896" max="5896" width="15" style="16" customWidth="1"/>
    <col min="5897" max="5897" width="12.6640625" style="16" customWidth="1"/>
    <col min="5898" max="5898" width="9.5" style="16" customWidth="1"/>
    <col min="5899" max="6144" width="12" style="16"/>
    <col min="6145" max="6145" width="12.5" style="16" customWidth="1"/>
    <col min="6146" max="6146" width="10.33203125" style="16" customWidth="1"/>
    <col min="6147" max="6148" width="9.33203125" style="16" customWidth="1"/>
    <col min="6149" max="6149" width="4.6640625" style="16" customWidth="1"/>
    <col min="6150" max="6150" width="15.6640625" style="16" customWidth="1"/>
    <col min="6151" max="6151" width="10.83203125" style="16" customWidth="1"/>
    <col min="6152" max="6152" width="15" style="16" customWidth="1"/>
    <col min="6153" max="6153" width="12.6640625" style="16" customWidth="1"/>
    <col min="6154" max="6154" width="9.5" style="16" customWidth="1"/>
    <col min="6155" max="6400" width="12" style="16"/>
    <col min="6401" max="6401" width="12.5" style="16" customWidth="1"/>
    <col min="6402" max="6402" width="10.33203125" style="16" customWidth="1"/>
    <col min="6403" max="6404" width="9.33203125" style="16" customWidth="1"/>
    <col min="6405" max="6405" width="4.6640625" style="16" customWidth="1"/>
    <col min="6406" max="6406" width="15.6640625" style="16" customWidth="1"/>
    <col min="6407" max="6407" width="10.83203125" style="16" customWidth="1"/>
    <col min="6408" max="6408" width="15" style="16" customWidth="1"/>
    <col min="6409" max="6409" width="12.6640625" style="16" customWidth="1"/>
    <col min="6410" max="6410" width="9.5" style="16" customWidth="1"/>
    <col min="6411" max="6656" width="12" style="16"/>
    <col min="6657" max="6657" width="12.5" style="16" customWidth="1"/>
    <col min="6658" max="6658" width="10.33203125" style="16" customWidth="1"/>
    <col min="6659" max="6660" width="9.33203125" style="16" customWidth="1"/>
    <col min="6661" max="6661" width="4.6640625" style="16" customWidth="1"/>
    <col min="6662" max="6662" width="15.6640625" style="16" customWidth="1"/>
    <col min="6663" max="6663" width="10.83203125" style="16" customWidth="1"/>
    <col min="6664" max="6664" width="15" style="16" customWidth="1"/>
    <col min="6665" max="6665" width="12.6640625" style="16" customWidth="1"/>
    <col min="6666" max="6666" width="9.5" style="16" customWidth="1"/>
    <col min="6667" max="6912" width="12" style="16"/>
    <col min="6913" max="6913" width="12.5" style="16" customWidth="1"/>
    <col min="6914" max="6914" width="10.33203125" style="16" customWidth="1"/>
    <col min="6915" max="6916" width="9.33203125" style="16" customWidth="1"/>
    <col min="6917" max="6917" width="4.6640625" style="16" customWidth="1"/>
    <col min="6918" max="6918" width="15.6640625" style="16" customWidth="1"/>
    <col min="6919" max="6919" width="10.83203125" style="16" customWidth="1"/>
    <col min="6920" max="6920" width="15" style="16" customWidth="1"/>
    <col min="6921" max="6921" width="12.6640625" style="16" customWidth="1"/>
    <col min="6922" max="6922" width="9.5" style="16" customWidth="1"/>
    <col min="6923" max="7168" width="12" style="16"/>
    <col min="7169" max="7169" width="12.5" style="16" customWidth="1"/>
    <col min="7170" max="7170" width="10.33203125" style="16" customWidth="1"/>
    <col min="7171" max="7172" width="9.33203125" style="16" customWidth="1"/>
    <col min="7173" max="7173" width="4.6640625" style="16" customWidth="1"/>
    <col min="7174" max="7174" width="15.6640625" style="16" customWidth="1"/>
    <col min="7175" max="7175" width="10.83203125" style="16" customWidth="1"/>
    <col min="7176" max="7176" width="15" style="16" customWidth="1"/>
    <col min="7177" max="7177" width="12.6640625" style="16" customWidth="1"/>
    <col min="7178" max="7178" width="9.5" style="16" customWidth="1"/>
    <col min="7179" max="7424" width="12" style="16"/>
    <col min="7425" max="7425" width="12.5" style="16" customWidth="1"/>
    <col min="7426" max="7426" width="10.33203125" style="16" customWidth="1"/>
    <col min="7427" max="7428" width="9.33203125" style="16" customWidth="1"/>
    <col min="7429" max="7429" width="4.6640625" style="16" customWidth="1"/>
    <col min="7430" max="7430" width="15.6640625" style="16" customWidth="1"/>
    <col min="7431" max="7431" width="10.83203125" style="16" customWidth="1"/>
    <col min="7432" max="7432" width="15" style="16" customWidth="1"/>
    <col min="7433" max="7433" width="12.6640625" style="16" customWidth="1"/>
    <col min="7434" max="7434" width="9.5" style="16" customWidth="1"/>
    <col min="7435" max="7680" width="12" style="16"/>
    <col min="7681" max="7681" width="12.5" style="16" customWidth="1"/>
    <col min="7682" max="7682" width="10.33203125" style="16" customWidth="1"/>
    <col min="7683" max="7684" width="9.33203125" style="16" customWidth="1"/>
    <col min="7685" max="7685" width="4.6640625" style="16" customWidth="1"/>
    <col min="7686" max="7686" width="15.6640625" style="16" customWidth="1"/>
    <col min="7687" max="7687" width="10.83203125" style="16" customWidth="1"/>
    <col min="7688" max="7688" width="15" style="16" customWidth="1"/>
    <col min="7689" max="7689" width="12.6640625" style="16" customWidth="1"/>
    <col min="7690" max="7690" width="9.5" style="16" customWidth="1"/>
    <col min="7691" max="7936" width="12" style="16"/>
    <col min="7937" max="7937" width="12.5" style="16" customWidth="1"/>
    <col min="7938" max="7938" width="10.33203125" style="16" customWidth="1"/>
    <col min="7939" max="7940" width="9.33203125" style="16" customWidth="1"/>
    <col min="7941" max="7941" width="4.6640625" style="16" customWidth="1"/>
    <col min="7942" max="7942" width="15.6640625" style="16" customWidth="1"/>
    <col min="7943" max="7943" width="10.83203125" style="16" customWidth="1"/>
    <col min="7944" max="7944" width="15" style="16" customWidth="1"/>
    <col min="7945" max="7945" width="12.6640625" style="16" customWidth="1"/>
    <col min="7946" max="7946" width="9.5" style="16" customWidth="1"/>
    <col min="7947" max="8192" width="12" style="16"/>
    <col min="8193" max="8193" width="12.5" style="16" customWidth="1"/>
    <col min="8194" max="8194" width="10.33203125" style="16" customWidth="1"/>
    <col min="8195" max="8196" width="9.33203125" style="16" customWidth="1"/>
    <col min="8197" max="8197" width="4.6640625" style="16" customWidth="1"/>
    <col min="8198" max="8198" width="15.6640625" style="16" customWidth="1"/>
    <col min="8199" max="8199" width="10.83203125" style="16" customWidth="1"/>
    <col min="8200" max="8200" width="15" style="16" customWidth="1"/>
    <col min="8201" max="8201" width="12.6640625" style="16" customWidth="1"/>
    <col min="8202" max="8202" width="9.5" style="16" customWidth="1"/>
    <col min="8203" max="8448" width="12" style="16"/>
    <col min="8449" max="8449" width="12.5" style="16" customWidth="1"/>
    <col min="8450" max="8450" width="10.33203125" style="16" customWidth="1"/>
    <col min="8451" max="8452" width="9.33203125" style="16" customWidth="1"/>
    <col min="8453" max="8453" width="4.6640625" style="16" customWidth="1"/>
    <col min="8454" max="8454" width="15.6640625" style="16" customWidth="1"/>
    <col min="8455" max="8455" width="10.83203125" style="16" customWidth="1"/>
    <col min="8456" max="8456" width="15" style="16" customWidth="1"/>
    <col min="8457" max="8457" width="12.6640625" style="16" customWidth="1"/>
    <col min="8458" max="8458" width="9.5" style="16" customWidth="1"/>
    <col min="8459" max="8704" width="12" style="16"/>
    <col min="8705" max="8705" width="12.5" style="16" customWidth="1"/>
    <col min="8706" max="8706" width="10.33203125" style="16" customWidth="1"/>
    <col min="8707" max="8708" width="9.33203125" style="16" customWidth="1"/>
    <col min="8709" max="8709" width="4.6640625" style="16" customWidth="1"/>
    <col min="8710" max="8710" width="15.6640625" style="16" customWidth="1"/>
    <col min="8711" max="8711" width="10.83203125" style="16" customWidth="1"/>
    <col min="8712" max="8712" width="15" style="16" customWidth="1"/>
    <col min="8713" max="8713" width="12.6640625" style="16" customWidth="1"/>
    <col min="8714" max="8714" width="9.5" style="16" customWidth="1"/>
    <col min="8715" max="8960" width="12" style="16"/>
    <col min="8961" max="8961" width="12.5" style="16" customWidth="1"/>
    <col min="8962" max="8962" width="10.33203125" style="16" customWidth="1"/>
    <col min="8963" max="8964" width="9.33203125" style="16" customWidth="1"/>
    <col min="8965" max="8965" width="4.6640625" style="16" customWidth="1"/>
    <col min="8966" max="8966" width="15.6640625" style="16" customWidth="1"/>
    <col min="8967" max="8967" width="10.83203125" style="16" customWidth="1"/>
    <col min="8968" max="8968" width="15" style="16" customWidth="1"/>
    <col min="8969" max="8969" width="12.6640625" style="16" customWidth="1"/>
    <col min="8970" max="8970" width="9.5" style="16" customWidth="1"/>
    <col min="8971" max="9216" width="12" style="16"/>
    <col min="9217" max="9217" width="12.5" style="16" customWidth="1"/>
    <col min="9218" max="9218" width="10.33203125" style="16" customWidth="1"/>
    <col min="9219" max="9220" width="9.33203125" style="16" customWidth="1"/>
    <col min="9221" max="9221" width="4.6640625" style="16" customWidth="1"/>
    <col min="9222" max="9222" width="15.6640625" style="16" customWidth="1"/>
    <col min="9223" max="9223" width="10.83203125" style="16" customWidth="1"/>
    <col min="9224" max="9224" width="15" style="16" customWidth="1"/>
    <col min="9225" max="9225" width="12.6640625" style="16" customWidth="1"/>
    <col min="9226" max="9226" width="9.5" style="16" customWidth="1"/>
    <col min="9227" max="9472" width="12" style="16"/>
    <col min="9473" max="9473" width="12.5" style="16" customWidth="1"/>
    <col min="9474" max="9474" width="10.33203125" style="16" customWidth="1"/>
    <col min="9475" max="9476" width="9.33203125" style="16" customWidth="1"/>
    <col min="9477" max="9477" width="4.6640625" style="16" customWidth="1"/>
    <col min="9478" max="9478" width="15.6640625" style="16" customWidth="1"/>
    <col min="9479" max="9479" width="10.83203125" style="16" customWidth="1"/>
    <col min="9480" max="9480" width="15" style="16" customWidth="1"/>
    <col min="9481" max="9481" width="12.6640625" style="16" customWidth="1"/>
    <col min="9482" max="9482" width="9.5" style="16" customWidth="1"/>
    <col min="9483" max="9728" width="12" style="16"/>
    <col min="9729" max="9729" width="12.5" style="16" customWidth="1"/>
    <col min="9730" max="9730" width="10.33203125" style="16" customWidth="1"/>
    <col min="9731" max="9732" width="9.33203125" style="16" customWidth="1"/>
    <col min="9733" max="9733" width="4.6640625" style="16" customWidth="1"/>
    <col min="9734" max="9734" width="15.6640625" style="16" customWidth="1"/>
    <col min="9735" max="9735" width="10.83203125" style="16" customWidth="1"/>
    <col min="9736" max="9736" width="15" style="16" customWidth="1"/>
    <col min="9737" max="9737" width="12.6640625" style="16" customWidth="1"/>
    <col min="9738" max="9738" width="9.5" style="16" customWidth="1"/>
    <col min="9739" max="9984" width="12" style="16"/>
    <col min="9985" max="9985" width="12.5" style="16" customWidth="1"/>
    <col min="9986" max="9986" width="10.33203125" style="16" customWidth="1"/>
    <col min="9987" max="9988" width="9.33203125" style="16" customWidth="1"/>
    <col min="9989" max="9989" width="4.6640625" style="16" customWidth="1"/>
    <col min="9990" max="9990" width="15.6640625" style="16" customWidth="1"/>
    <col min="9991" max="9991" width="10.83203125" style="16" customWidth="1"/>
    <col min="9992" max="9992" width="15" style="16" customWidth="1"/>
    <col min="9993" max="9993" width="12.6640625" style="16" customWidth="1"/>
    <col min="9994" max="9994" width="9.5" style="16" customWidth="1"/>
    <col min="9995" max="10240" width="12" style="16"/>
    <col min="10241" max="10241" width="12.5" style="16" customWidth="1"/>
    <col min="10242" max="10242" width="10.33203125" style="16" customWidth="1"/>
    <col min="10243" max="10244" width="9.33203125" style="16" customWidth="1"/>
    <col min="10245" max="10245" width="4.6640625" style="16" customWidth="1"/>
    <col min="10246" max="10246" width="15.6640625" style="16" customWidth="1"/>
    <col min="10247" max="10247" width="10.83203125" style="16" customWidth="1"/>
    <col min="10248" max="10248" width="15" style="16" customWidth="1"/>
    <col min="10249" max="10249" width="12.6640625" style="16" customWidth="1"/>
    <col min="10250" max="10250" width="9.5" style="16" customWidth="1"/>
    <col min="10251" max="10496" width="12" style="16"/>
    <col min="10497" max="10497" width="12.5" style="16" customWidth="1"/>
    <col min="10498" max="10498" width="10.33203125" style="16" customWidth="1"/>
    <col min="10499" max="10500" width="9.33203125" style="16" customWidth="1"/>
    <col min="10501" max="10501" width="4.6640625" style="16" customWidth="1"/>
    <col min="10502" max="10502" width="15.6640625" style="16" customWidth="1"/>
    <col min="10503" max="10503" width="10.83203125" style="16" customWidth="1"/>
    <col min="10504" max="10504" width="15" style="16" customWidth="1"/>
    <col min="10505" max="10505" width="12.6640625" style="16" customWidth="1"/>
    <col min="10506" max="10506" width="9.5" style="16" customWidth="1"/>
    <col min="10507" max="10752" width="12" style="16"/>
    <col min="10753" max="10753" width="12.5" style="16" customWidth="1"/>
    <col min="10754" max="10754" width="10.33203125" style="16" customWidth="1"/>
    <col min="10755" max="10756" width="9.33203125" style="16" customWidth="1"/>
    <col min="10757" max="10757" width="4.6640625" style="16" customWidth="1"/>
    <col min="10758" max="10758" width="15.6640625" style="16" customWidth="1"/>
    <col min="10759" max="10759" width="10.83203125" style="16" customWidth="1"/>
    <col min="10760" max="10760" width="15" style="16" customWidth="1"/>
    <col min="10761" max="10761" width="12.6640625" style="16" customWidth="1"/>
    <col min="10762" max="10762" width="9.5" style="16" customWidth="1"/>
    <col min="10763" max="11008" width="12" style="16"/>
    <col min="11009" max="11009" width="12.5" style="16" customWidth="1"/>
    <col min="11010" max="11010" width="10.33203125" style="16" customWidth="1"/>
    <col min="11011" max="11012" width="9.33203125" style="16" customWidth="1"/>
    <col min="11013" max="11013" width="4.6640625" style="16" customWidth="1"/>
    <col min="11014" max="11014" width="15.6640625" style="16" customWidth="1"/>
    <col min="11015" max="11015" width="10.83203125" style="16" customWidth="1"/>
    <col min="11016" max="11016" width="15" style="16" customWidth="1"/>
    <col min="11017" max="11017" width="12.6640625" style="16" customWidth="1"/>
    <col min="11018" max="11018" width="9.5" style="16" customWidth="1"/>
    <col min="11019" max="11264" width="12" style="16"/>
    <col min="11265" max="11265" width="12.5" style="16" customWidth="1"/>
    <col min="11266" max="11266" width="10.33203125" style="16" customWidth="1"/>
    <col min="11267" max="11268" width="9.33203125" style="16" customWidth="1"/>
    <col min="11269" max="11269" width="4.6640625" style="16" customWidth="1"/>
    <col min="11270" max="11270" width="15.6640625" style="16" customWidth="1"/>
    <col min="11271" max="11271" width="10.83203125" style="16" customWidth="1"/>
    <col min="11272" max="11272" width="15" style="16" customWidth="1"/>
    <col min="11273" max="11273" width="12.6640625" style="16" customWidth="1"/>
    <col min="11274" max="11274" width="9.5" style="16" customWidth="1"/>
    <col min="11275" max="11520" width="12" style="16"/>
    <col min="11521" max="11521" width="12.5" style="16" customWidth="1"/>
    <col min="11522" max="11522" width="10.33203125" style="16" customWidth="1"/>
    <col min="11523" max="11524" width="9.33203125" style="16" customWidth="1"/>
    <col min="11525" max="11525" width="4.6640625" style="16" customWidth="1"/>
    <col min="11526" max="11526" width="15.6640625" style="16" customWidth="1"/>
    <col min="11527" max="11527" width="10.83203125" style="16" customWidth="1"/>
    <col min="11528" max="11528" width="15" style="16" customWidth="1"/>
    <col min="11529" max="11529" width="12.6640625" style="16" customWidth="1"/>
    <col min="11530" max="11530" width="9.5" style="16" customWidth="1"/>
    <col min="11531" max="11776" width="12" style="16"/>
    <col min="11777" max="11777" width="12.5" style="16" customWidth="1"/>
    <col min="11778" max="11778" width="10.33203125" style="16" customWidth="1"/>
    <col min="11779" max="11780" width="9.33203125" style="16" customWidth="1"/>
    <col min="11781" max="11781" width="4.6640625" style="16" customWidth="1"/>
    <col min="11782" max="11782" width="15.6640625" style="16" customWidth="1"/>
    <col min="11783" max="11783" width="10.83203125" style="16" customWidth="1"/>
    <col min="11784" max="11784" width="15" style="16" customWidth="1"/>
    <col min="11785" max="11785" width="12.6640625" style="16" customWidth="1"/>
    <col min="11786" max="11786" width="9.5" style="16" customWidth="1"/>
    <col min="11787" max="12032" width="12" style="16"/>
    <col min="12033" max="12033" width="12.5" style="16" customWidth="1"/>
    <col min="12034" max="12034" width="10.33203125" style="16" customWidth="1"/>
    <col min="12035" max="12036" width="9.33203125" style="16" customWidth="1"/>
    <col min="12037" max="12037" width="4.6640625" style="16" customWidth="1"/>
    <col min="12038" max="12038" width="15.6640625" style="16" customWidth="1"/>
    <col min="12039" max="12039" width="10.83203125" style="16" customWidth="1"/>
    <col min="12040" max="12040" width="15" style="16" customWidth="1"/>
    <col min="12041" max="12041" width="12.6640625" style="16" customWidth="1"/>
    <col min="12042" max="12042" width="9.5" style="16" customWidth="1"/>
    <col min="12043" max="12288" width="12" style="16"/>
    <col min="12289" max="12289" width="12.5" style="16" customWidth="1"/>
    <col min="12290" max="12290" width="10.33203125" style="16" customWidth="1"/>
    <col min="12291" max="12292" width="9.33203125" style="16" customWidth="1"/>
    <col min="12293" max="12293" width="4.6640625" style="16" customWidth="1"/>
    <col min="12294" max="12294" width="15.6640625" style="16" customWidth="1"/>
    <col min="12295" max="12295" width="10.83203125" style="16" customWidth="1"/>
    <col min="12296" max="12296" width="15" style="16" customWidth="1"/>
    <col min="12297" max="12297" width="12.6640625" style="16" customWidth="1"/>
    <col min="12298" max="12298" width="9.5" style="16" customWidth="1"/>
    <col min="12299" max="12544" width="12" style="16"/>
    <col min="12545" max="12545" width="12.5" style="16" customWidth="1"/>
    <col min="12546" max="12546" width="10.33203125" style="16" customWidth="1"/>
    <col min="12547" max="12548" width="9.33203125" style="16" customWidth="1"/>
    <col min="12549" max="12549" width="4.6640625" style="16" customWidth="1"/>
    <col min="12550" max="12550" width="15.6640625" style="16" customWidth="1"/>
    <col min="12551" max="12551" width="10.83203125" style="16" customWidth="1"/>
    <col min="12552" max="12552" width="15" style="16" customWidth="1"/>
    <col min="12553" max="12553" width="12.6640625" style="16" customWidth="1"/>
    <col min="12554" max="12554" width="9.5" style="16" customWidth="1"/>
    <col min="12555" max="12800" width="12" style="16"/>
    <col min="12801" max="12801" width="12.5" style="16" customWidth="1"/>
    <col min="12802" max="12802" width="10.33203125" style="16" customWidth="1"/>
    <col min="12803" max="12804" width="9.33203125" style="16" customWidth="1"/>
    <col min="12805" max="12805" width="4.6640625" style="16" customWidth="1"/>
    <col min="12806" max="12806" width="15.6640625" style="16" customWidth="1"/>
    <col min="12807" max="12807" width="10.83203125" style="16" customWidth="1"/>
    <col min="12808" max="12808" width="15" style="16" customWidth="1"/>
    <col min="12809" max="12809" width="12.6640625" style="16" customWidth="1"/>
    <col min="12810" max="12810" width="9.5" style="16" customWidth="1"/>
    <col min="12811" max="13056" width="12" style="16"/>
    <col min="13057" max="13057" width="12.5" style="16" customWidth="1"/>
    <col min="13058" max="13058" width="10.33203125" style="16" customWidth="1"/>
    <col min="13059" max="13060" width="9.33203125" style="16" customWidth="1"/>
    <col min="13061" max="13061" width="4.6640625" style="16" customWidth="1"/>
    <col min="13062" max="13062" width="15.6640625" style="16" customWidth="1"/>
    <col min="13063" max="13063" width="10.83203125" style="16" customWidth="1"/>
    <col min="13064" max="13064" width="15" style="16" customWidth="1"/>
    <col min="13065" max="13065" width="12.6640625" style="16" customWidth="1"/>
    <col min="13066" max="13066" width="9.5" style="16" customWidth="1"/>
    <col min="13067" max="13312" width="12" style="16"/>
    <col min="13313" max="13313" width="12.5" style="16" customWidth="1"/>
    <col min="13314" max="13314" width="10.33203125" style="16" customWidth="1"/>
    <col min="13315" max="13316" width="9.33203125" style="16" customWidth="1"/>
    <col min="13317" max="13317" width="4.6640625" style="16" customWidth="1"/>
    <col min="13318" max="13318" width="15.6640625" style="16" customWidth="1"/>
    <col min="13319" max="13319" width="10.83203125" style="16" customWidth="1"/>
    <col min="13320" max="13320" width="15" style="16" customWidth="1"/>
    <col min="13321" max="13321" width="12.6640625" style="16" customWidth="1"/>
    <col min="13322" max="13322" width="9.5" style="16" customWidth="1"/>
    <col min="13323" max="13568" width="12" style="16"/>
    <col min="13569" max="13569" width="12.5" style="16" customWidth="1"/>
    <col min="13570" max="13570" width="10.33203125" style="16" customWidth="1"/>
    <col min="13571" max="13572" width="9.33203125" style="16" customWidth="1"/>
    <col min="13573" max="13573" width="4.6640625" style="16" customWidth="1"/>
    <col min="13574" max="13574" width="15.6640625" style="16" customWidth="1"/>
    <col min="13575" max="13575" width="10.83203125" style="16" customWidth="1"/>
    <col min="13576" max="13576" width="15" style="16" customWidth="1"/>
    <col min="13577" max="13577" width="12.6640625" style="16" customWidth="1"/>
    <col min="13578" max="13578" width="9.5" style="16" customWidth="1"/>
    <col min="13579" max="13824" width="12" style="16"/>
    <col min="13825" max="13825" width="12.5" style="16" customWidth="1"/>
    <col min="13826" max="13826" width="10.33203125" style="16" customWidth="1"/>
    <col min="13827" max="13828" width="9.33203125" style="16" customWidth="1"/>
    <col min="13829" max="13829" width="4.6640625" style="16" customWidth="1"/>
    <col min="13830" max="13830" width="15.6640625" style="16" customWidth="1"/>
    <col min="13831" max="13831" width="10.83203125" style="16" customWidth="1"/>
    <col min="13832" max="13832" width="15" style="16" customWidth="1"/>
    <col min="13833" max="13833" width="12.6640625" style="16" customWidth="1"/>
    <col min="13834" max="13834" width="9.5" style="16" customWidth="1"/>
    <col min="13835" max="14080" width="12" style="16"/>
    <col min="14081" max="14081" width="12.5" style="16" customWidth="1"/>
    <col min="14082" max="14082" width="10.33203125" style="16" customWidth="1"/>
    <col min="14083" max="14084" width="9.33203125" style="16" customWidth="1"/>
    <col min="14085" max="14085" width="4.6640625" style="16" customWidth="1"/>
    <col min="14086" max="14086" width="15.6640625" style="16" customWidth="1"/>
    <col min="14087" max="14087" width="10.83203125" style="16" customWidth="1"/>
    <col min="14088" max="14088" width="15" style="16" customWidth="1"/>
    <col min="14089" max="14089" width="12.6640625" style="16" customWidth="1"/>
    <col min="14090" max="14090" width="9.5" style="16" customWidth="1"/>
    <col min="14091" max="14336" width="12" style="16"/>
    <col min="14337" max="14337" width="12.5" style="16" customWidth="1"/>
    <col min="14338" max="14338" width="10.33203125" style="16" customWidth="1"/>
    <col min="14339" max="14340" width="9.33203125" style="16" customWidth="1"/>
    <col min="14341" max="14341" width="4.6640625" style="16" customWidth="1"/>
    <col min="14342" max="14342" width="15.6640625" style="16" customWidth="1"/>
    <col min="14343" max="14343" width="10.83203125" style="16" customWidth="1"/>
    <col min="14344" max="14344" width="15" style="16" customWidth="1"/>
    <col min="14345" max="14345" width="12.6640625" style="16" customWidth="1"/>
    <col min="14346" max="14346" width="9.5" style="16" customWidth="1"/>
    <col min="14347" max="14592" width="12" style="16"/>
    <col min="14593" max="14593" width="12.5" style="16" customWidth="1"/>
    <col min="14594" max="14594" width="10.33203125" style="16" customWidth="1"/>
    <col min="14595" max="14596" width="9.33203125" style="16" customWidth="1"/>
    <col min="14597" max="14597" width="4.6640625" style="16" customWidth="1"/>
    <col min="14598" max="14598" width="15.6640625" style="16" customWidth="1"/>
    <col min="14599" max="14599" width="10.83203125" style="16" customWidth="1"/>
    <col min="14600" max="14600" width="15" style="16" customWidth="1"/>
    <col min="14601" max="14601" width="12.6640625" style="16" customWidth="1"/>
    <col min="14602" max="14602" width="9.5" style="16" customWidth="1"/>
    <col min="14603" max="14848" width="12" style="16"/>
    <col min="14849" max="14849" width="12.5" style="16" customWidth="1"/>
    <col min="14850" max="14850" width="10.33203125" style="16" customWidth="1"/>
    <col min="14851" max="14852" width="9.33203125" style="16" customWidth="1"/>
    <col min="14853" max="14853" width="4.6640625" style="16" customWidth="1"/>
    <col min="14854" max="14854" width="15.6640625" style="16" customWidth="1"/>
    <col min="14855" max="14855" width="10.83203125" style="16" customWidth="1"/>
    <col min="14856" max="14856" width="15" style="16" customWidth="1"/>
    <col min="14857" max="14857" width="12.6640625" style="16" customWidth="1"/>
    <col min="14858" max="14858" width="9.5" style="16" customWidth="1"/>
    <col min="14859" max="15104" width="12" style="16"/>
    <col min="15105" max="15105" width="12.5" style="16" customWidth="1"/>
    <col min="15106" max="15106" width="10.33203125" style="16" customWidth="1"/>
    <col min="15107" max="15108" width="9.33203125" style="16" customWidth="1"/>
    <col min="15109" max="15109" width="4.6640625" style="16" customWidth="1"/>
    <col min="15110" max="15110" width="15.6640625" style="16" customWidth="1"/>
    <col min="15111" max="15111" width="10.83203125" style="16" customWidth="1"/>
    <col min="15112" max="15112" width="15" style="16" customWidth="1"/>
    <col min="15113" max="15113" width="12.6640625" style="16" customWidth="1"/>
    <col min="15114" max="15114" width="9.5" style="16" customWidth="1"/>
    <col min="15115" max="15360" width="12" style="16"/>
    <col min="15361" max="15361" width="12.5" style="16" customWidth="1"/>
    <col min="15362" max="15362" width="10.33203125" style="16" customWidth="1"/>
    <col min="15363" max="15364" width="9.33203125" style="16" customWidth="1"/>
    <col min="15365" max="15365" width="4.6640625" style="16" customWidth="1"/>
    <col min="15366" max="15366" width="15.6640625" style="16" customWidth="1"/>
    <col min="15367" max="15367" width="10.83203125" style="16" customWidth="1"/>
    <col min="15368" max="15368" width="15" style="16" customWidth="1"/>
    <col min="15369" max="15369" width="12.6640625" style="16" customWidth="1"/>
    <col min="15370" max="15370" width="9.5" style="16" customWidth="1"/>
    <col min="15371" max="15616" width="12" style="16"/>
    <col min="15617" max="15617" width="12.5" style="16" customWidth="1"/>
    <col min="15618" max="15618" width="10.33203125" style="16" customWidth="1"/>
    <col min="15619" max="15620" width="9.33203125" style="16" customWidth="1"/>
    <col min="15621" max="15621" width="4.6640625" style="16" customWidth="1"/>
    <col min="15622" max="15622" width="15.6640625" style="16" customWidth="1"/>
    <col min="15623" max="15623" width="10.83203125" style="16" customWidth="1"/>
    <col min="15624" max="15624" width="15" style="16" customWidth="1"/>
    <col min="15625" max="15625" width="12.6640625" style="16" customWidth="1"/>
    <col min="15626" max="15626" width="9.5" style="16" customWidth="1"/>
    <col min="15627" max="15872" width="12" style="16"/>
    <col min="15873" max="15873" width="12.5" style="16" customWidth="1"/>
    <col min="15874" max="15874" width="10.33203125" style="16" customWidth="1"/>
    <col min="15875" max="15876" width="9.33203125" style="16" customWidth="1"/>
    <col min="15877" max="15877" width="4.6640625" style="16" customWidth="1"/>
    <col min="15878" max="15878" width="15.6640625" style="16" customWidth="1"/>
    <col min="15879" max="15879" width="10.83203125" style="16" customWidth="1"/>
    <col min="15880" max="15880" width="15" style="16" customWidth="1"/>
    <col min="15881" max="15881" width="12.6640625" style="16" customWidth="1"/>
    <col min="15882" max="15882" width="9.5" style="16" customWidth="1"/>
    <col min="15883" max="16128" width="12" style="16"/>
    <col min="16129" max="16129" width="12.5" style="16" customWidth="1"/>
    <col min="16130" max="16130" width="10.33203125" style="16" customWidth="1"/>
    <col min="16131" max="16132" width="9.33203125" style="16" customWidth="1"/>
    <col min="16133" max="16133" width="4.6640625" style="16" customWidth="1"/>
    <col min="16134" max="16134" width="15.6640625" style="16" customWidth="1"/>
    <col min="16135" max="16135" width="10.83203125" style="16" customWidth="1"/>
    <col min="16136" max="16136" width="15" style="16" customWidth="1"/>
    <col min="16137" max="16137" width="12.6640625" style="16" customWidth="1"/>
    <col min="16138" max="16138" width="9.5" style="16" customWidth="1"/>
    <col min="16139" max="16384" width="12" style="16"/>
  </cols>
  <sheetData>
    <row r="1" spans="2:19" ht="15.75" thickBot="1" x14ac:dyDescent="0.3"/>
    <row r="2" spans="2:19" ht="36.75" customHeight="1" thickBot="1" x14ac:dyDescent="0.3">
      <c r="B2" s="339" t="s">
        <v>154</v>
      </c>
      <c r="C2" s="340"/>
      <c r="D2" s="340"/>
      <c r="E2" s="340"/>
      <c r="F2" s="340"/>
      <c r="G2" s="340"/>
      <c r="H2" s="340"/>
      <c r="I2" s="340"/>
      <c r="J2" s="340"/>
      <c r="K2" s="340"/>
      <c r="L2" s="340"/>
      <c r="M2" s="340"/>
      <c r="N2" s="340"/>
      <c r="O2" s="340"/>
      <c r="P2" s="340"/>
      <c r="Q2" s="340"/>
      <c r="R2" s="341"/>
    </row>
    <row r="3" spans="2:19" ht="12" customHeight="1" x14ac:dyDescent="0.25">
      <c r="B3" s="18"/>
      <c r="C3" s="18"/>
      <c r="D3" s="18"/>
      <c r="E3" s="18"/>
      <c r="F3" s="18"/>
      <c r="G3" s="18"/>
      <c r="H3" s="18"/>
      <c r="I3" s="18"/>
      <c r="J3" s="18"/>
      <c r="K3" s="18"/>
      <c r="L3" s="19"/>
      <c r="O3" s="19"/>
    </row>
    <row r="4" spans="2:19" ht="11.25" customHeight="1" x14ac:dyDescent="0.25">
      <c r="B4" s="320" t="str">
        <f>"Apporteur : "&amp;
proposition!C5</f>
        <v>Apporteur : .............................................</v>
      </c>
      <c r="C4" s="320"/>
      <c r="D4" s="320"/>
      <c r="E4" s="320"/>
      <c r="F4" s="18"/>
      <c r="G4" s="18"/>
      <c r="H4" s="18"/>
      <c r="I4" s="18"/>
      <c r="J4" s="18"/>
      <c r="K4" s="18"/>
      <c r="L4" s="19"/>
      <c r="O4" s="19"/>
    </row>
    <row r="5" spans="2:19" ht="11.25" customHeight="1" thickBot="1" x14ac:dyDescent="0.3">
      <c r="B5" s="18"/>
      <c r="C5" s="18"/>
      <c r="D5" s="18"/>
      <c r="E5" s="18"/>
      <c r="F5" s="18"/>
      <c r="G5" s="18"/>
      <c r="H5" s="18"/>
      <c r="J5" s="18"/>
      <c r="K5" s="18"/>
      <c r="L5" s="19"/>
      <c r="O5" s="19"/>
    </row>
    <row r="6" spans="2:19" ht="34.5" customHeight="1" thickBot="1" x14ac:dyDescent="0.3">
      <c r="B6" s="342" t="s">
        <v>45</v>
      </c>
      <c r="C6" s="343"/>
      <c r="D6" s="343"/>
      <c r="E6" s="344"/>
      <c r="F6" s="20"/>
      <c r="G6" s="342" t="s">
        <v>50</v>
      </c>
      <c r="H6" s="343"/>
      <c r="I6" s="343"/>
      <c r="J6" s="344"/>
      <c r="K6" s="17"/>
      <c r="L6" s="17"/>
      <c r="M6" s="333" t="s">
        <v>51</v>
      </c>
      <c r="N6" s="334"/>
      <c r="O6" s="334"/>
      <c r="P6" s="321" t="s">
        <v>52</v>
      </c>
      <c r="Q6" s="25" t="s">
        <v>53</v>
      </c>
      <c r="R6" s="17"/>
      <c r="S6" s="17"/>
    </row>
    <row r="7" spans="2:19" ht="18.75" customHeight="1" thickBot="1" x14ac:dyDescent="0.3">
      <c r="B7" s="348" t="s">
        <v>171</v>
      </c>
      <c r="C7" s="349"/>
      <c r="D7" s="350" t="str">
        <f>"PRI"&amp; TEXT(D8,"aammjj")&amp;proposition!F6&amp;"/"&amp;proposition!F7</f>
        <v>PRI000100............................................./.............................................</v>
      </c>
      <c r="E7" s="351"/>
      <c r="F7" s="21"/>
      <c r="G7" s="337" t="s">
        <v>46</v>
      </c>
      <c r="H7" s="338"/>
      <c r="I7" s="313" t="str">
        <f>+proposition!E11</f>
        <v>……………………………………………………………………..</v>
      </c>
      <c r="J7" s="314"/>
      <c r="K7" s="17"/>
      <c r="L7" s="17"/>
      <c r="M7" s="335"/>
      <c r="N7" s="336"/>
      <c r="O7" s="336"/>
      <c r="P7" s="322"/>
      <c r="Q7" s="41" t="s">
        <v>63</v>
      </c>
      <c r="R7" s="17"/>
      <c r="S7" s="17"/>
    </row>
    <row r="8" spans="2:19" ht="18.75" customHeight="1" x14ac:dyDescent="0.25">
      <c r="B8" s="352" t="s">
        <v>172</v>
      </c>
      <c r="C8" s="353"/>
      <c r="D8" s="354"/>
      <c r="E8" s="355"/>
      <c r="F8" s="22"/>
      <c r="G8" s="356" t="s">
        <v>47</v>
      </c>
      <c r="H8" s="357"/>
      <c r="I8" s="358" t="str">
        <f>+proposition!F10</f>
        <v>M</v>
      </c>
      <c r="J8" s="359"/>
      <c r="K8" s="17"/>
      <c r="L8" s="17"/>
      <c r="M8" s="326" t="s">
        <v>155</v>
      </c>
      <c r="N8" s="327"/>
      <c r="O8" s="328"/>
      <c r="P8" s="42" t="str">
        <f>+proposition!J20</f>
        <v>Oui</v>
      </c>
      <c r="Q8" s="47">
        <f>+proposition!L20</f>
        <v>0</v>
      </c>
      <c r="R8" s="17"/>
      <c r="S8" s="17"/>
    </row>
    <row r="9" spans="2:19" ht="18.75" customHeight="1" x14ac:dyDescent="0.25">
      <c r="B9" s="352" t="s">
        <v>173</v>
      </c>
      <c r="C9" s="360"/>
      <c r="D9" s="361">
        <f>+D8+365</f>
        <v>365</v>
      </c>
      <c r="E9" s="362"/>
      <c r="F9" s="22"/>
      <c r="G9" s="310" t="s">
        <v>48</v>
      </c>
      <c r="H9" s="311"/>
      <c r="I9" s="363" t="str">
        <f>+proposition!C13</f>
        <v>………………………………………….</v>
      </c>
      <c r="J9" s="364"/>
      <c r="K9" s="17"/>
      <c r="L9" s="17"/>
      <c r="M9" s="273" t="s">
        <v>126</v>
      </c>
      <c r="N9" s="274"/>
      <c r="O9" s="275"/>
      <c r="P9" s="43" t="str">
        <f>+proposition!J21</f>
        <v>Oui</v>
      </c>
      <c r="Q9" s="174">
        <f>+proposition!L21</f>
        <v>0</v>
      </c>
      <c r="R9" s="17"/>
      <c r="S9" s="17"/>
    </row>
    <row r="10" spans="2:19" ht="18.75" customHeight="1" x14ac:dyDescent="0.25">
      <c r="B10" s="318" t="s">
        <v>174</v>
      </c>
      <c r="C10" s="319"/>
      <c r="D10" s="365" t="s">
        <v>62</v>
      </c>
      <c r="E10" s="255"/>
      <c r="F10" s="22"/>
      <c r="G10" s="310" t="s">
        <v>49</v>
      </c>
      <c r="H10" s="311"/>
      <c r="I10" s="312" t="str">
        <f>proposition!F13&amp;" "&amp;proposition!C14</f>
        <v>………. ……………………………</v>
      </c>
      <c r="J10" s="257"/>
      <c r="K10" s="17"/>
      <c r="L10" s="17"/>
      <c r="M10" s="273" t="s">
        <v>156</v>
      </c>
      <c r="N10" s="274"/>
      <c r="O10" s="275"/>
      <c r="P10" s="176" t="s">
        <v>42</v>
      </c>
      <c r="Q10" s="48">
        <f>+proposition!L23</f>
        <v>0</v>
      </c>
      <c r="R10" s="17"/>
      <c r="S10" s="17"/>
    </row>
    <row r="11" spans="2:19" ht="18.75" customHeight="1" thickBot="1" x14ac:dyDescent="0.3">
      <c r="B11" s="331" t="s">
        <v>175</v>
      </c>
      <c r="C11" s="332"/>
      <c r="D11" s="329" t="s">
        <v>78</v>
      </c>
      <c r="E11" s="330"/>
      <c r="F11" s="22"/>
      <c r="G11" s="323" t="s">
        <v>5</v>
      </c>
      <c r="H11" s="301"/>
      <c r="I11" s="324" t="str">
        <f>+proposition!C18</f>
        <v>……….</v>
      </c>
      <c r="J11" s="325"/>
      <c r="K11" s="17"/>
      <c r="L11" s="17"/>
      <c r="M11" s="273" t="s">
        <v>110</v>
      </c>
      <c r="N11" s="274"/>
      <c r="O11" s="275"/>
      <c r="P11" s="44" t="str">
        <f>IF(proposition!J22=TRUE,"Oui","Non")</f>
        <v>Non</v>
      </c>
      <c r="Q11" s="48">
        <f>+proposition!L22</f>
        <v>0</v>
      </c>
      <c r="R11" s="17"/>
      <c r="S11" s="17"/>
    </row>
    <row r="12" spans="2:19" ht="18.75" customHeight="1" thickBot="1" x14ac:dyDescent="0.3">
      <c r="B12" s="23"/>
      <c r="C12" s="23"/>
      <c r="D12" s="23"/>
      <c r="E12" s="23"/>
      <c r="F12" s="23"/>
      <c r="L12" s="17"/>
      <c r="M12" s="273" t="s">
        <v>158</v>
      </c>
      <c r="N12" s="274"/>
      <c r="O12" s="275"/>
      <c r="P12" s="44" t="str">
        <f>+proposition!C31</f>
        <v>Oui</v>
      </c>
      <c r="Q12" s="175">
        <f>+proposition!L27</f>
        <v>29.19</v>
      </c>
      <c r="R12" s="17"/>
      <c r="S12" s="17"/>
    </row>
    <row r="13" spans="2:19" ht="30" customHeight="1" thickBot="1" x14ac:dyDescent="0.3">
      <c r="B13" s="366" t="s">
        <v>160</v>
      </c>
      <c r="C13" s="367"/>
      <c r="D13" s="367"/>
      <c r="E13" s="368"/>
      <c r="F13" s="23"/>
      <c r="G13" s="345" t="s">
        <v>187</v>
      </c>
      <c r="H13" s="346"/>
      <c r="I13" s="346"/>
      <c r="J13" s="347"/>
      <c r="L13" s="17"/>
      <c r="M13" s="273" t="s">
        <v>157</v>
      </c>
      <c r="N13" s="274"/>
      <c r="O13" s="275"/>
      <c r="P13" s="44" t="str">
        <f>IF(proposition!J24=TRUE,proposition!C46,"Non")</f>
        <v>Famille</v>
      </c>
      <c r="Q13" s="48">
        <f>+proposition!L24+proposition!L25</f>
        <v>45.17</v>
      </c>
      <c r="R13" s="17"/>
      <c r="S13" s="17"/>
    </row>
    <row r="14" spans="2:19" ht="18.75" customHeight="1" x14ac:dyDescent="0.25">
      <c r="B14" s="306" t="s">
        <v>165</v>
      </c>
      <c r="C14" s="307"/>
      <c r="D14" s="315" t="str">
        <f>+proposition!C17</f>
        <v>………………………………………….</v>
      </c>
      <c r="E14" s="316"/>
      <c r="F14" s="23"/>
      <c r="G14" s="276" t="s">
        <v>161</v>
      </c>
      <c r="H14" s="277"/>
      <c r="I14" s="278">
        <f>+proposition!F28</f>
        <v>0</v>
      </c>
      <c r="J14" s="279"/>
      <c r="L14" s="17"/>
      <c r="M14" s="273" t="s">
        <v>159</v>
      </c>
      <c r="N14" s="274"/>
      <c r="O14" s="275"/>
      <c r="P14" s="44" t="str">
        <f>IF(proposition!J26=TRUE,"Oui","Non")</f>
        <v>Oui</v>
      </c>
      <c r="Q14" s="175">
        <f>+proposition!L26</f>
        <v>31.12</v>
      </c>
      <c r="R14" s="17"/>
      <c r="S14" s="17"/>
    </row>
    <row r="15" spans="2:19" ht="18.75" customHeight="1" thickBot="1" x14ac:dyDescent="0.3">
      <c r="B15" s="248" t="s">
        <v>166</v>
      </c>
      <c r="C15" s="249"/>
      <c r="D15" s="256" t="str">
        <f>+proposition!C18&amp;" "&amp;proposition!F18</f>
        <v>………. ……………………………</v>
      </c>
      <c r="E15" s="257"/>
      <c r="F15" s="23"/>
      <c r="G15" s="258" t="s">
        <v>107</v>
      </c>
      <c r="H15" s="259"/>
      <c r="I15" s="254">
        <f>+proposition!F29</f>
        <v>0</v>
      </c>
      <c r="J15" s="255"/>
      <c r="L15" s="17"/>
      <c r="M15" s="245"/>
      <c r="N15" s="246"/>
      <c r="O15" s="247"/>
      <c r="P15" s="46"/>
      <c r="Q15" s="45"/>
      <c r="R15" s="17"/>
      <c r="S15" s="17"/>
    </row>
    <row r="16" spans="2:19" ht="18.75" customHeight="1" x14ac:dyDescent="0.25">
      <c r="B16" s="248" t="s">
        <v>167</v>
      </c>
      <c r="C16" s="249"/>
      <c r="D16" s="256" t="str">
        <f>+proposition!C21</f>
        <v>Propriétaire</v>
      </c>
      <c r="E16" s="257"/>
      <c r="F16" s="23"/>
      <c r="G16" s="260" t="s">
        <v>162</v>
      </c>
      <c r="H16" s="261"/>
      <c r="I16" s="254" t="str">
        <f>IF(proposition!J22=TRUE,proposition!C40,"Vol non souscrit")</f>
        <v>Vol non souscrit</v>
      </c>
      <c r="J16" s="255"/>
      <c r="L16" s="17"/>
      <c r="M16" s="236" t="s">
        <v>54</v>
      </c>
      <c r="N16" s="237"/>
      <c r="O16" s="237"/>
      <c r="P16" s="238"/>
      <c r="Q16" s="234">
        <f>+offre!C21</f>
        <v>105.48</v>
      </c>
      <c r="R16" s="17"/>
      <c r="S16" s="17"/>
    </row>
    <row r="17" spans="2:20" ht="18.75" customHeight="1" thickBot="1" x14ac:dyDescent="0.3">
      <c r="B17" s="304" t="s">
        <v>168</v>
      </c>
      <c r="C17" s="305"/>
      <c r="D17" s="298" t="str">
        <f>+proposition!C22</f>
        <v>Maison</v>
      </c>
      <c r="E17" s="299"/>
      <c r="F17" s="23"/>
      <c r="G17" s="260" t="s">
        <v>163</v>
      </c>
      <c r="H17" s="261"/>
      <c r="I17" s="252" t="str">
        <f>IF(proposition!J22=TRUE,proposition!C41,"vol non souscrit")</f>
        <v>vol non souscrit</v>
      </c>
      <c r="J17" s="290"/>
      <c r="L17" s="17"/>
      <c r="M17" s="239"/>
      <c r="N17" s="240"/>
      <c r="O17" s="240"/>
      <c r="P17" s="241"/>
      <c r="Q17" s="235"/>
      <c r="R17" s="17"/>
      <c r="S17" s="17"/>
    </row>
    <row r="18" spans="2:20" ht="18.75" customHeight="1" thickBot="1" x14ac:dyDescent="0.3">
      <c r="B18" s="248" t="s">
        <v>169</v>
      </c>
      <c r="C18" s="249"/>
      <c r="D18" s="250" t="str">
        <f>+proposition!C27</f>
        <v>Batiment et contenu</v>
      </c>
      <c r="E18" s="251"/>
      <c r="F18" s="23"/>
      <c r="G18" s="264" t="s">
        <v>112</v>
      </c>
      <c r="H18" s="265"/>
      <c r="I18" s="252" t="str">
        <f>+proposition!F38</f>
        <v>Contigu 2 facades</v>
      </c>
      <c r="J18" s="253"/>
      <c r="L18" s="17"/>
      <c r="M18" s="242" t="s">
        <v>55</v>
      </c>
      <c r="N18" s="243"/>
      <c r="O18" s="243"/>
      <c r="P18" s="244"/>
      <c r="Q18" s="35">
        <f>+offre!C23</f>
        <v>144.2679</v>
      </c>
      <c r="R18" s="17"/>
      <c r="S18" s="17"/>
    </row>
    <row r="19" spans="2:20" ht="18.75" customHeight="1" thickBot="1" x14ac:dyDescent="0.3">
      <c r="B19" s="269" t="s">
        <v>170</v>
      </c>
      <c r="C19" s="270"/>
      <c r="D19" s="291" t="str">
        <f>IF(proposition!J22=TRUE,"Vol, ","")&amp;IF(proposition!F30="oui","Pertes indirectes, ","")&amp;IF(proposition!C30="oui","Abandon de recours","")</f>
        <v>Pertes indirectes, Abandon de recours</v>
      </c>
      <c r="E19" s="292"/>
      <c r="F19" s="23"/>
      <c r="G19" s="300" t="s">
        <v>164</v>
      </c>
      <c r="H19" s="301"/>
      <c r="I19" s="302" t="str">
        <f>IF(proposition!J22=TRUE,IF(proposition!F39="Non","Inclus","Exclu"),"Vol Non souscrit")</f>
        <v>Vol Non souscrit</v>
      </c>
      <c r="J19" s="303"/>
      <c r="L19" s="17"/>
      <c r="R19" s="17"/>
      <c r="S19" s="17"/>
    </row>
    <row r="20" spans="2:20" ht="18.75" customHeight="1" x14ac:dyDescent="0.25">
      <c r="B20" s="271"/>
      <c r="C20" s="272"/>
      <c r="D20" s="293"/>
      <c r="E20" s="294"/>
      <c r="F20" s="23"/>
      <c r="G20" s="178"/>
      <c r="H20" s="77"/>
      <c r="I20" s="179"/>
      <c r="J20" s="179"/>
      <c r="L20" s="317" t="s">
        <v>56</v>
      </c>
      <c r="M20" s="317"/>
      <c r="N20" s="317"/>
      <c r="O20" s="317"/>
      <c r="P20" s="317"/>
      <c r="Q20" s="317"/>
      <c r="R20" s="317"/>
      <c r="S20" s="17"/>
    </row>
    <row r="21" spans="2:20" ht="18.75" customHeight="1" x14ac:dyDescent="0.25">
      <c r="B21" s="266" t="s">
        <v>217</v>
      </c>
      <c r="C21" s="249"/>
      <c r="D21" s="267">
        <f>+proposition!L10</f>
        <v>744</v>
      </c>
      <c r="E21" s="268"/>
      <c r="F21" s="23"/>
      <c r="G21" s="23"/>
      <c r="H21" s="23"/>
      <c r="I21" s="23"/>
      <c r="J21" s="23"/>
      <c r="L21" s="317"/>
      <c r="M21" s="317"/>
      <c r="N21" s="317"/>
      <c r="O21" s="317"/>
      <c r="P21" s="317"/>
      <c r="Q21" s="317"/>
      <c r="R21" s="317"/>
      <c r="S21" s="17"/>
    </row>
    <row r="22" spans="2:20" ht="18.75" customHeight="1" thickBot="1" x14ac:dyDescent="0.3">
      <c r="B22" s="308" t="s">
        <v>105</v>
      </c>
      <c r="C22" s="309"/>
      <c r="D22" s="262" t="str">
        <f>+proposition!C28</f>
        <v>Preneur</v>
      </c>
      <c r="E22" s="263"/>
      <c r="F22" s="23"/>
      <c r="G22" s="23"/>
      <c r="H22" s="23"/>
      <c r="I22" s="23"/>
      <c r="J22" s="23"/>
      <c r="L22" s="317"/>
      <c r="M22" s="317"/>
      <c r="N22" s="317"/>
      <c r="O22" s="317"/>
      <c r="P22" s="317"/>
      <c r="Q22" s="317"/>
      <c r="R22" s="317"/>
      <c r="S22" s="17"/>
    </row>
    <row r="23" spans="2:20" ht="18.75" customHeight="1" thickBot="1" x14ac:dyDescent="0.3">
      <c r="B23" s="177"/>
      <c r="C23" s="34"/>
      <c r="D23" s="34"/>
      <c r="E23" s="34"/>
      <c r="F23" s="23"/>
      <c r="G23" s="23"/>
      <c r="H23" s="23"/>
      <c r="I23" s="23"/>
      <c r="J23" s="23"/>
      <c r="L23" s="317"/>
      <c r="M23" s="317"/>
      <c r="N23" s="317"/>
      <c r="O23" s="317"/>
      <c r="P23" s="317"/>
      <c r="Q23" s="317"/>
      <c r="R23" s="317"/>
      <c r="S23" s="17"/>
    </row>
    <row r="24" spans="2:20" ht="21" customHeight="1" thickBot="1" x14ac:dyDescent="0.3">
      <c r="B24" s="295" t="s">
        <v>188</v>
      </c>
      <c r="C24" s="296"/>
      <c r="D24" s="296"/>
      <c r="E24" s="296"/>
      <c r="F24" s="296"/>
      <c r="G24" s="296" t="s">
        <v>189</v>
      </c>
      <c r="H24" s="296"/>
      <c r="I24" s="296"/>
      <c r="J24" s="297"/>
      <c r="L24" s="317"/>
      <c r="M24" s="317"/>
      <c r="N24" s="317"/>
      <c r="O24" s="317"/>
      <c r="P24" s="317"/>
      <c r="Q24" s="317"/>
      <c r="R24" s="317"/>
    </row>
    <row r="25" spans="2:20" ht="12.75" customHeight="1" x14ac:dyDescent="0.25">
      <c r="B25" s="280" t="s">
        <v>216</v>
      </c>
      <c r="C25" s="281"/>
      <c r="D25" s="281"/>
      <c r="E25" s="281"/>
      <c r="F25" s="282"/>
      <c r="G25" s="180"/>
      <c r="H25" s="79"/>
      <c r="I25" s="79"/>
      <c r="J25" s="80"/>
      <c r="L25" s="75"/>
      <c r="M25" s="75"/>
      <c r="N25" s="75"/>
      <c r="O25" s="75"/>
      <c r="P25" s="75"/>
      <c r="Q25" s="75"/>
      <c r="R25" s="17"/>
      <c r="S25" s="73"/>
    </row>
    <row r="26" spans="2:20" x14ac:dyDescent="0.25">
      <c r="B26" s="283"/>
      <c r="C26" s="284"/>
      <c r="D26" s="284"/>
      <c r="E26" s="284"/>
      <c r="F26" s="285"/>
      <c r="G26" s="76" t="str">
        <f>IF(proposition!F30="oui"," - Pertes indirectes  10%","")</f>
        <v xml:space="preserve"> - Pertes indirectes  10%</v>
      </c>
      <c r="H26" s="77"/>
      <c r="I26" s="77"/>
      <c r="J26" s="78"/>
      <c r="M26" s="24"/>
      <c r="N26" s="24"/>
      <c r="O26" s="24"/>
      <c r="P26" s="51" t="s">
        <v>66</v>
      </c>
      <c r="S26" s="75"/>
    </row>
    <row r="27" spans="2:20" x14ac:dyDescent="0.25">
      <c r="B27" s="283"/>
      <c r="C27" s="284"/>
      <c r="D27" s="284"/>
      <c r="E27" s="284"/>
      <c r="F27" s="285"/>
      <c r="G27" s="76" t="str">
        <f>IF(proposition!C30="oui"," - Abandon de recours","")</f>
        <v xml:space="preserve"> - Abandon de recours</v>
      </c>
      <c r="H27" s="77"/>
      <c r="I27" s="77"/>
      <c r="J27" s="78"/>
      <c r="M27" s="50" t="s">
        <v>65</v>
      </c>
      <c r="N27" s="289">
        <f ca="1">TODAY()</f>
        <v>41932</v>
      </c>
      <c r="O27" s="289"/>
      <c r="R27" s="73"/>
      <c r="S27" s="75"/>
    </row>
    <row r="28" spans="2:20" x14ac:dyDescent="0.25">
      <c r="B28" s="283"/>
      <c r="C28" s="284"/>
      <c r="D28" s="284"/>
      <c r="E28" s="284"/>
      <c r="F28" s="285"/>
      <c r="G28" s="76" t="str">
        <f>IF(proposition!J22=TRUE," - Vol ","")</f>
        <v/>
      </c>
      <c r="H28" s="77"/>
      <c r="I28" s="77"/>
      <c r="J28" s="78"/>
      <c r="L28" s="73"/>
      <c r="M28" s="50"/>
      <c r="N28" s="68"/>
      <c r="O28" s="68"/>
      <c r="R28" s="73"/>
      <c r="S28" s="73"/>
      <c r="T28" s="39"/>
    </row>
    <row r="29" spans="2:20" ht="27.75" customHeight="1" x14ac:dyDescent="0.25">
      <c r="B29" s="283"/>
      <c r="C29" s="284"/>
      <c r="D29" s="284"/>
      <c r="E29" s="284"/>
      <c r="F29" s="285"/>
      <c r="G29" s="76"/>
      <c r="H29" s="77"/>
      <c r="I29" s="77"/>
      <c r="J29" s="78"/>
      <c r="L29" s="73"/>
      <c r="M29" s="50"/>
      <c r="N29" s="55"/>
      <c r="O29" s="55"/>
      <c r="P29" s="52" t="s">
        <v>67</v>
      </c>
      <c r="R29" s="73"/>
      <c r="S29" s="73"/>
      <c r="T29" s="19"/>
    </row>
    <row r="30" spans="2:20" ht="21" customHeight="1" thickBot="1" x14ac:dyDescent="0.3">
      <c r="B30" s="286"/>
      <c r="C30" s="287"/>
      <c r="D30" s="287"/>
      <c r="E30" s="287"/>
      <c r="F30" s="288"/>
      <c r="G30" s="181"/>
      <c r="H30" s="182"/>
      <c r="I30" s="182"/>
      <c r="J30" s="81"/>
      <c r="L30" s="73"/>
      <c r="R30" s="73"/>
      <c r="S30" s="73"/>
      <c r="T30" s="19"/>
    </row>
    <row r="31" spans="2:20" ht="21.75" customHeight="1" x14ac:dyDescent="0.25">
      <c r="B31" s="53"/>
      <c r="C31" s="53"/>
      <c r="D31" s="54"/>
      <c r="E31" s="54"/>
      <c r="F31" s="54"/>
      <c r="G31" s="36"/>
      <c r="H31" s="36"/>
      <c r="I31" s="36"/>
      <c r="J31" s="36"/>
      <c r="L31" s="24"/>
      <c r="R31" s="24"/>
      <c r="S31" s="24"/>
      <c r="T31" s="40"/>
    </row>
    <row r="32" spans="2:20" ht="17.25" customHeight="1" x14ac:dyDescent="0.25">
      <c r="B32" s="53"/>
      <c r="C32" s="53"/>
      <c r="D32" s="54"/>
      <c r="E32" s="54"/>
      <c r="F32" s="54"/>
      <c r="G32" s="34"/>
      <c r="H32" s="34"/>
      <c r="I32" s="34"/>
      <c r="J32" s="34"/>
      <c r="R32" s="19"/>
      <c r="S32" s="40"/>
      <c r="T32" s="40"/>
    </row>
    <row r="33" spans="3:20" ht="20.25" customHeight="1" x14ac:dyDescent="0.25">
      <c r="R33" s="19"/>
      <c r="S33" s="40"/>
      <c r="T33" s="40"/>
    </row>
    <row r="34" spans="3:20" ht="29.25" customHeight="1" x14ac:dyDescent="0.25">
      <c r="S34" s="40"/>
      <c r="T34" s="19"/>
    </row>
    <row r="35" spans="3:20" ht="34.5" customHeight="1" x14ac:dyDescent="0.25"/>
    <row r="36" spans="3:20" ht="24.75" customHeight="1" x14ac:dyDescent="0.25"/>
    <row r="41" spans="3:20" x14ac:dyDescent="0.25">
      <c r="C41" s="19"/>
    </row>
    <row r="56" ht="31.5" customHeight="1" x14ac:dyDescent="0.25"/>
  </sheetData>
  <sheetProtection sheet="1" objects="1" scenarios="1" selectLockedCells="1"/>
  <mergeCells count="73">
    <mergeCell ref="B2:R2"/>
    <mergeCell ref="B6:E6"/>
    <mergeCell ref="G13:J13"/>
    <mergeCell ref="B7:C7"/>
    <mergeCell ref="D7:E7"/>
    <mergeCell ref="B8:C8"/>
    <mergeCell ref="D8:E8"/>
    <mergeCell ref="G8:H8"/>
    <mergeCell ref="I8:J8"/>
    <mergeCell ref="B9:C9"/>
    <mergeCell ref="D9:E9"/>
    <mergeCell ref="G9:H9"/>
    <mergeCell ref="I9:J9"/>
    <mergeCell ref="D10:E10"/>
    <mergeCell ref="B13:E13"/>
    <mergeCell ref="G6:J6"/>
    <mergeCell ref="D14:E14"/>
    <mergeCell ref="L20:R24"/>
    <mergeCell ref="B10:C10"/>
    <mergeCell ref="B4:E4"/>
    <mergeCell ref="P6:P7"/>
    <mergeCell ref="G11:H11"/>
    <mergeCell ref="I11:J11"/>
    <mergeCell ref="M8:O8"/>
    <mergeCell ref="M9:O9"/>
    <mergeCell ref="M10:O10"/>
    <mergeCell ref="D11:E11"/>
    <mergeCell ref="B11:C11"/>
    <mergeCell ref="M14:O14"/>
    <mergeCell ref="M6:O6"/>
    <mergeCell ref="M7:O7"/>
    <mergeCell ref="G7:H7"/>
    <mergeCell ref="G10:H10"/>
    <mergeCell ref="I10:J10"/>
    <mergeCell ref="I7:J7"/>
    <mergeCell ref="M11:O11"/>
    <mergeCell ref="M12:O12"/>
    <mergeCell ref="M13:O13"/>
    <mergeCell ref="G14:H14"/>
    <mergeCell ref="I14:J14"/>
    <mergeCell ref="B25:F30"/>
    <mergeCell ref="N27:O27"/>
    <mergeCell ref="G17:H17"/>
    <mergeCell ref="I17:J17"/>
    <mergeCell ref="D19:E20"/>
    <mergeCell ref="B24:F24"/>
    <mergeCell ref="G24:J24"/>
    <mergeCell ref="D17:E17"/>
    <mergeCell ref="G19:H19"/>
    <mergeCell ref="I19:J19"/>
    <mergeCell ref="B17:C17"/>
    <mergeCell ref="B14:C14"/>
    <mergeCell ref="B22:C22"/>
    <mergeCell ref="D22:E22"/>
    <mergeCell ref="G18:H18"/>
    <mergeCell ref="B21:C21"/>
    <mergeCell ref="D21:E21"/>
    <mergeCell ref="B19:C20"/>
    <mergeCell ref="Q16:Q17"/>
    <mergeCell ref="M16:P17"/>
    <mergeCell ref="M18:P18"/>
    <mergeCell ref="M15:O15"/>
    <mergeCell ref="B18:C18"/>
    <mergeCell ref="D18:E18"/>
    <mergeCell ref="I18:J18"/>
    <mergeCell ref="I15:J15"/>
    <mergeCell ref="D16:E16"/>
    <mergeCell ref="G15:H15"/>
    <mergeCell ref="G16:H16"/>
    <mergeCell ref="I16:J16"/>
    <mergeCell ref="B16:C16"/>
    <mergeCell ref="B15:C15"/>
    <mergeCell ref="D15:E15"/>
  </mergeCells>
  <dataValidations count="3">
    <dataValidation type="list" allowBlank="1" showInputMessage="1" showErrorMessage="1" sqref="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D65529 IY65531 SU65531 ACQ65531 AMM65531 AWI65531 BGE65531 BQA65531 BZW65531 CJS65531 CTO65531 DDK65531 DNG65531 DXC65531 EGY65531 EQU65531 FAQ65531 FKM65531 FUI65531 GEE65531 GOA65531 GXW65531 HHS65531 HRO65531 IBK65531 ILG65531 IVC65531 JEY65531 JOU65531 JYQ65531 KIM65531 KSI65531 LCE65531 LMA65531 LVW65531 MFS65531 MPO65531 MZK65531 NJG65531 NTC65531 OCY65531 OMU65531 OWQ65531 PGM65531 PQI65531 QAE65531 QKA65531 QTW65531 RDS65531 RNO65531 RXK65531 SHG65531 SRC65531 TAY65531 TKU65531 TUQ65531 UEM65531 UOI65531 UYE65531 VIA65531 VRW65531 WBS65531 WLO65531 WVK65531 D131065 IY131067 SU131067 ACQ131067 AMM131067 AWI131067 BGE131067 BQA131067 BZW131067 CJS131067 CTO131067 DDK131067 DNG131067 DXC131067 EGY131067 EQU131067 FAQ131067 FKM131067 FUI131067 GEE131067 GOA131067 GXW131067 HHS131067 HRO131067 IBK131067 ILG131067 IVC131067 JEY131067 JOU131067 JYQ131067 KIM131067 KSI131067 LCE131067 LMA131067 LVW131067 MFS131067 MPO131067 MZK131067 NJG131067 NTC131067 OCY131067 OMU131067 OWQ131067 PGM131067 PQI131067 QAE131067 QKA131067 QTW131067 RDS131067 RNO131067 RXK131067 SHG131067 SRC131067 TAY131067 TKU131067 TUQ131067 UEM131067 UOI131067 UYE131067 VIA131067 VRW131067 WBS131067 WLO131067 WVK131067 D196601 IY196603 SU196603 ACQ196603 AMM196603 AWI196603 BGE196603 BQA196603 BZW196603 CJS196603 CTO196603 DDK196603 DNG196603 DXC196603 EGY196603 EQU196603 FAQ196603 FKM196603 FUI196603 GEE196603 GOA196603 GXW196603 HHS196603 HRO196603 IBK196603 ILG196603 IVC196603 JEY196603 JOU196603 JYQ196603 KIM196603 KSI196603 LCE196603 LMA196603 LVW196603 MFS196603 MPO196603 MZK196603 NJG196603 NTC196603 OCY196603 OMU196603 OWQ196603 PGM196603 PQI196603 QAE196603 QKA196603 QTW196603 RDS196603 RNO196603 RXK196603 SHG196603 SRC196603 TAY196603 TKU196603 TUQ196603 UEM196603 UOI196603 UYE196603 VIA196603 VRW196603 WBS196603 WLO196603 WVK196603 D262137 IY262139 SU262139 ACQ262139 AMM262139 AWI262139 BGE262139 BQA262139 BZW262139 CJS262139 CTO262139 DDK262139 DNG262139 DXC262139 EGY262139 EQU262139 FAQ262139 FKM262139 FUI262139 GEE262139 GOA262139 GXW262139 HHS262139 HRO262139 IBK262139 ILG262139 IVC262139 JEY262139 JOU262139 JYQ262139 KIM262139 KSI262139 LCE262139 LMA262139 LVW262139 MFS262139 MPO262139 MZK262139 NJG262139 NTC262139 OCY262139 OMU262139 OWQ262139 PGM262139 PQI262139 QAE262139 QKA262139 QTW262139 RDS262139 RNO262139 RXK262139 SHG262139 SRC262139 TAY262139 TKU262139 TUQ262139 UEM262139 UOI262139 UYE262139 VIA262139 VRW262139 WBS262139 WLO262139 WVK262139 D327673 IY327675 SU327675 ACQ327675 AMM327675 AWI327675 BGE327675 BQA327675 BZW327675 CJS327675 CTO327675 DDK327675 DNG327675 DXC327675 EGY327675 EQU327675 FAQ327675 FKM327675 FUI327675 GEE327675 GOA327675 GXW327675 HHS327675 HRO327675 IBK327675 ILG327675 IVC327675 JEY327675 JOU327675 JYQ327675 KIM327675 KSI327675 LCE327675 LMA327675 LVW327675 MFS327675 MPO327675 MZK327675 NJG327675 NTC327675 OCY327675 OMU327675 OWQ327675 PGM327675 PQI327675 QAE327675 QKA327675 QTW327675 RDS327675 RNO327675 RXK327675 SHG327675 SRC327675 TAY327675 TKU327675 TUQ327675 UEM327675 UOI327675 UYE327675 VIA327675 VRW327675 WBS327675 WLO327675 WVK327675 D393209 IY393211 SU393211 ACQ393211 AMM393211 AWI393211 BGE393211 BQA393211 BZW393211 CJS393211 CTO393211 DDK393211 DNG393211 DXC393211 EGY393211 EQU393211 FAQ393211 FKM393211 FUI393211 GEE393211 GOA393211 GXW393211 HHS393211 HRO393211 IBK393211 ILG393211 IVC393211 JEY393211 JOU393211 JYQ393211 KIM393211 KSI393211 LCE393211 LMA393211 LVW393211 MFS393211 MPO393211 MZK393211 NJG393211 NTC393211 OCY393211 OMU393211 OWQ393211 PGM393211 PQI393211 QAE393211 QKA393211 QTW393211 RDS393211 RNO393211 RXK393211 SHG393211 SRC393211 TAY393211 TKU393211 TUQ393211 UEM393211 UOI393211 UYE393211 VIA393211 VRW393211 WBS393211 WLO393211 WVK393211 D458745 IY458747 SU458747 ACQ458747 AMM458747 AWI458747 BGE458747 BQA458747 BZW458747 CJS458747 CTO458747 DDK458747 DNG458747 DXC458747 EGY458747 EQU458747 FAQ458747 FKM458747 FUI458747 GEE458747 GOA458747 GXW458747 HHS458747 HRO458747 IBK458747 ILG458747 IVC458747 JEY458747 JOU458747 JYQ458747 KIM458747 KSI458747 LCE458747 LMA458747 LVW458747 MFS458747 MPO458747 MZK458747 NJG458747 NTC458747 OCY458747 OMU458747 OWQ458747 PGM458747 PQI458747 QAE458747 QKA458747 QTW458747 RDS458747 RNO458747 RXK458747 SHG458747 SRC458747 TAY458747 TKU458747 TUQ458747 UEM458747 UOI458747 UYE458747 VIA458747 VRW458747 WBS458747 WLO458747 WVK458747 D524281 IY524283 SU524283 ACQ524283 AMM524283 AWI524283 BGE524283 BQA524283 BZW524283 CJS524283 CTO524283 DDK524283 DNG524283 DXC524283 EGY524283 EQU524283 FAQ524283 FKM524283 FUI524283 GEE524283 GOA524283 GXW524283 HHS524283 HRO524283 IBK524283 ILG524283 IVC524283 JEY524283 JOU524283 JYQ524283 KIM524283 KSI524283 LCE524283 LMA524283 LVW524283 MFS524283 MPO524283 MZK524283 NJG524283 NTC524283 OCY524283 OMU524283 OWQ524283 PGM524283 PQI524283 QAE524283 QKA524283 QTW524283 RDS524283 RNO524283 RXK524283 SHG524283 SRC524283 TAY524283 TKU524283 TUQ524283 UEM524283 UOI524283 UYE524283 VIA524283 VRW524283 WBS524283 WLO524283 WVK524283 D589817 IY589819 SU589819 ACQ589819 AMM589819 AWI589819 BGE589819 BQA589819 BZW589819 CJS589819 CTO589819 DDK589819 DNG589819 DXC589819 EGY589819 EQU589819 FAQ589819 FKM589819 FUI589819 GEE589819 GOA589819 GXW589819 HHS589819 HRO589819 IBK589819 ILG589819 IVC589819 JEY589819 JOU589819 JYQ589819 KIM589819 KSI589819 LCE589819 LMA589819 LVW589819 MFS589819 MPO589819 MZK589819 NJG589819 NTC589819 OCY589819 OMU589819 OWQ589819 PGM589819 PQI589819 QAE589819 QKA589819 QTW589819 RDS589819 RNO589819 RXK589819 SHG589819 SRC589819 TAY589819 TKU589819 TUQ589819 UEM589819 UOI589819 UYE589819 VIA589819 VRW589819 WBS589819 WLO589819 WVK589819 D655353 IY655355 SU655355 ACQ655355 AMM655355 AWI655355 BGE655355 BQA655355 BZW655355 CJS655355 CTO655355 DDK655355 DNG655355 DXC655355 EGY655355 EQU655355 FAQ655355 FKM655355 FUI655355 GEE655355 GOA655355 GXW655355 HHS655355 HRO655355 IBK655355 ILG655355 IVC655355 JEY655355 JOU655355 JYQ655355 KIM655355 KSI655355 LCE655355 LMA655355 LVW655355 MFS655355 MPO655355 MZK655355 NJG655355 NTC655355 OCY655355 OMU655355 OWQ655355 PGM655355 PQI655355 QAE655355 QKA655355 QTW655355 RDS655355 RNO655355 RXK655355 SHG655355 SRC655355 TAY655355 TKU655355 TUQ655355 UEM655355 UOI655355 UYE655355 VIA655355 VRW655355 WBS655355 WLO655355 WVK655355 D720889 IY720891 SU720891 ACQ720891 AMM720891 AWI720891 BGE720891 BQA720891 BZW720891 CJS720891 CTO720891 DDK720891 DNG720891 DXC720891 EGY720891 EQU720891 FAQ720891 FKM720891 FUI720891 GEE720891 GOA720891 GXW720891 HHS720891 HRO720891 IBK720891 ILG720891 IVC720891 JEY720891 JOU720891 JYQ720891 KIM720891 KSI720891 LCE720891 LMA720891 LVW720891 MFS720891 MPO720891 MZK720891 NJG720891 NTC720891 OCY720891 OMU720891 OWQ720891 PGM720891 PQI720891 QAE720891 QKA720891 QTW720891 RDS720891 RNO720891 RXK720891 SHG720891 SRC720891 TAY720891 TKU720891 TUQ720891 UEM720891 UOI720891 UYE720891 VIA720891 VRW720891 WBS720891 WLO720891 WVK720891 D786425 IY786427 SU786427 ACQ786427 AMM786427 AWI786427 BGE786427 BQA786427 BZW786427 CJS786427 CTO786427 DDK786427 DNG786427 DXC786427 EGY786427 EQU786427 FAQ786427 FKM786427 FUI786427 GEE786427 GOA786427 GXW786427 HHS786427 HRO786427 IBK786427 ILG786427 IVC786427 JEY786427 JOU786427 JYQ786427 KIM786427 KSI786427 LCE786427 LMA786427 LVW786427 MFS786427 MPO786427 MZK786427 NJG786427 NTC786427 OCY786427 OMU786427 OWQ786427 PGM786427 PQI786427 QAE786427 QKA786427 QTW786427 RDS786427 RNO786427 RXK786427 SHG786427 SRC786427 TAY786427 TKU786427 TUQ786427 UEM786427 UOI786427 UYE786427 VIA786427 VRW786427 WBS786427 WLO786427 WVK786427 D851961 IY851963 SU851963 ACQ851963 AMM851963 AWI851963 BGE851963 BQA851963 BZW851963 CJS851963 CTO851963 DDK851963 DNG851963 DXC851963 EGY851963 EQU851963 FAQ851963 FKM851963 FUI851963 GEE851963 GOA851963 GXW851963 HHS851963 HRO851963 IBK851963 ILG851963 IVC851963 JEY851963 JOU851963 JYQ851963 KIM851963 KSI851963 LCE851963 LMA851963 LVW851963 MFS851963 MPO851963 MZK851963 NJG851963 NTC851963 OCY851963 OMU851963 OWQ851963 PGM851963 PQI851963 QAE851963 QKA851963 QTW851963 RDS851963 RNO851963 RXK851963 SHG851963 SRC851963 TAY851963 TKU851963 TUQ851963 UEM851963 UOI851963 UYE851963 VIA851963 VRW851963 WBS851963 WLO851963 WVK851963 D917497 IY917499 SU917499 ACQ917499 AMM917499 AWI917499 BGE917499 BQA917499 BZW917499 CJS917499 CTO917499 DDK917499 DNG917499 DXC917499 EGY917499 EQU917499 FAQ917499 FKM917499 FUI917499 GEE917499 GOA917499 GXW917499 HHS917499 HRO917499 IBK917499 ILG917499 IVC917499 JEY917499 JOU917499 JYQ917499 KIM917499 KSI917499 LCE917499 LMA917499 LVW917499 MFS917499 MPO917499 MZK917499 NJG917499 NTC917499 OCY917499 OMU917499 OWQ917499 PGM917499 PQI917499 QAE917499 QKA917499 QTW917499 RDS917499 RNO917499 RXK917499 SHG917499 SRC917499 TAY917499 TKU917499 TUQ917499 UEM917499 UOI917499 UYE917499 VIA917499 VRW917499 WBS917499 WLO917499 WVK917499 D983033 IY983035 SU983035 ACQ983035 AMM983035 AWI983035 BGE983035 BQA983035 BZW983035 CJS983035 CTO983035 DDK983035 DNG983035 DXC983035 EGY983035 EQU983035 FAQ983035 FKM983035 FUI983035 GEE983035 GOA983035 GXW983035 HHS983035 HRO983035 IBK983035 ILG983035 IVC983035 JEY983035 JOU983035 JYQ983035 KIM983035 KSI983035 LCE983035 LMA983035 LVW983035 MFS983035 MPO983035 MZK983035 NJG983035 NTC983035 OCY983035 OMU983035 OWQ983035 PGM983035 PQI983035 QAE983035 QKA983035 QTW983035 RDS983035 RNO983035 RXK983035 SHG983035 SRC983035 TAY983035 TKU983035 TUQ983035 UEM983035 UOI983035 UYE983035 VIA983035 VRW983035 WBS983035 WLO983035 WVK983035">
      <mc:AlternateContent xmlns:x12ac="http://schemas.microsoft.com/office/spreadsheetml/2011/1/ac" xmlns:mc="http://schemas.openxmlformats.org/markup-compatibility/2006">
        <mc:Choice Requires="x12ac">
          <x12ac:list>"""Monsieur""","""Madame""","""Mademoiselle"""</x12ac:list>
        </mc:Choice>
        <mc:Fallback>
          <formula1>"""Monsieur"",""Madame"",""Mademoiselle"""</formula1>
        </mc:Fallback>
      </mc:AlternateContent>
    </dataValidation>
    <dataValidation type="list" allowBlank="1" showInputMessage="1" showErrorMessage="1" sqref="WVP98303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I65529 JD65531 SZ65531 ACV65531 AMR65531 AWN65531 BGJ65531 BQF65531 CAB65531 CJX65531 CTT65531 DDP65531 DNL65531 DXH65531 EHD65531 EQZ65531 FAV65531 FKR65531 FUN65531 GEJ65531 GOF65531 GYB65531 HHX65531 HRT65531 IBP65531 ILL65531 IVH65531 JFD65531 JOZ65531 JYV65531 KIR65531 KSN65531 LCJ65531 LMF65531 LWB65531 MFX65531 MPT65531 MZP65531 NJL65531 NTH65531 ODD65531 OMZ65531 OWV65531 PGR65531 PQN65531 QAJ65531 QKF65531 QUB65531 RDX65531 RNT65531 RXP65531 SHL65531 SRH65531 TBD65531 TKZ65531 TUV65531 UER65531 UON65531 UYJ65531 VIF65531 VSB65531 WBX65531 WLT65531 WVP65531 I131065 JD131067 SZ131067 ACV131067 AMR131067 AWN131067 BGJ131067 BQF131067 CAB131067 CJX131067 CTT131067 DDP131067 DNL131067 DXH131067 EHD131067 EQZ131067 FAV131067 FKR131067 FUN131067 GEJ131067 GOF131067 GYB131067 HHX131067 HRT131067 IBP131067 ILL131067 IVH131067 JFD131067 JOZ131067 JYV131067 KIR131067 KSN131067 LCJ131067 LMF131067 LWB131067 MFX131067 MPT131067 MZP131067 NJL131067 NTH131067 ODD131067 OMZ131067 OWV131067 PGR131067 PQN131067 QAJ131067 QKF131067 QUB131067 RDX131067 RNT131067 RXP131067 SHL131067 SRH131067 TBD131067 TKZ131067 TUV131067 UER131067 UON131067 UYJ131067 VIF131067 VSB131067 WBX131067 WLT131067 WVP131067 I196601 JD196603 SZ196603 ACV196603 AMR196603 AWN196603 BGJ196603 BQF196603 CAB196603 CJX196603 CTT196603 DDP196603 DNL196603 DXH196603 EHD196603 EQZ196603 FAV196603 FKR196603 FUN196603 GEJ196603 GOF196603 GYB196603 HHX196603 HRT196603 IBP196603 ILL196603 IVH196603 JFD196603 JOZ196603 JYV196603 KIR196603 KSN196603 LCJ196603 LMF196603 LWB196603 MFX196603 MPT196603 MZP196603 NJL196603 NTH196603 ODD196603 OMZ196603 OWV196603 PGR196603 PQN196603 QAJ196603 QKF196603 QUB196603 RDX196603 RNT196603 RXP196603 SHL196603 SRH196603 TBD196603 TKZ196603 TUV196603 UER196603 UON196603 UYJ196603 VIF196603 VSB196603 WBX196603 WLT196603 WVP196603 I262137 JD262139 SZ262139 ACV262139 AMR262139 AWN262139 BGJ262139 BQF262139 CAB262139 CJX262139 CTT262139 DDP262139 DNL262139 DXH262139 EHD262139 EQZ262139 FAV262139 FKR262139 FUN262139 GEJ262139 GOF262139 GYB262139 HHX262139 HRT262139 IBP262139 ILL262139 IVH262139 JFD262139 JOZ262139 JYV262139 KIR262139 KSN262139 LCJ262139 LMF262139 LWB262139 MFX262139 MPT262139 MZP262139 NJL262139 NTH262139 ODD262139 OMZ262139 OWV262139 PGR262139 PQN262139 QAJ262139 QKF262139 QUB262139 RDX262139 RNT262139 RXP262139 SHL262139 SRH262139 TBD262139 TKZ262139 TUV262139 UER262139 UON262139 UYJ262139 VIF262139 VSB262139 WBX262139 WLT262139 WVP262139 I327673 JD327675 SZ327675 ACV327675 AMR327675 AWN327675 BGJ327675 BQF327675 CAB327675 CJX327675 CTT327675 DDP327675 DNL327675 DXH327675 EHD327675 EQZ327675 FAV327675 FKR327675 FUN327675 GEJ327675 GOF327675 GYB327675 HHX327675 HRT327675 IBP327675 ILL327675 IVH327675 JFD327675 JOZ327675 JYV327675 KIR327675 KSN327675 LCJ327675 LMF327675 LWB327675 MFX327675 MPT327675 MZP327675 NJL327675 NTH327675 ODD327675 OMZ327675 OWV327675 PGR327675 PQN327675 QAJ327675 QKF327675 QUB327675 RDX327675 RNT327675 RXP327675 SHL327675 SRH327675 TBD327675 TKZ327675 TUV327675 UER327675 UON327675 UYJ327675 VIF327675 VSB327675 WBX327675 WLT327675 WVP327675 I393209 JD393211 SZ393211 ACV393211 AMR393211 AWN393211 BGJ393211 BQF393211 CAB393211 CJX393211 CTT393211 DDP393211 DNL393211 DXH393211 EHD393211 EQZ393211 FAV393211 FKR393211 FUN393211 GEJ393211 GOF393211 GYB393211 HHX393211 HRT393211 IBP393211 ILL393211 IVH393211 JFD393211 JOZ393211 JYV393211 KIR393211 KSN393211 LCJ393211 LMF393211 LWB393211 MFX393211 MPT393211 MZP393211 NJL393211 NTH393211 ODD393211 OMZ393211 OWV393211 PGR393211 PQN393211 QAJ393211 QKF393211 QUB393211 RDX393211 RNT393211 RXP393211 SHL393211 SRH393211 TBD393211 TKZ393211 TUV393211 UER393211 UON393211 UYJ393211 VIF393211 VSB393211 WBX393211 WLT393211 WVP393211 I458745 JD458747 SZ458747 ACV458747 AMR458747 AWN458747 BGJ458747 BQF458747 CAB458747 CJX458747 CTT458747 DDP458747 DNL458747 DXH458747 EHD458747 EQZ458747 FAV458747 FKR458747 FUN458747 GEJ458747 GOF458747 GYB458747 HHX458747 HRT458747 IBP458747 ILL458747 IVH458747 JFD458747 JOZ458747 JYV458747 KIR458747 KSN458747 LCJ458747 LMF458747 LWB458747 MFX458747 MPT458747 MZP458747 NJL458747 NTH458747 ODD458747 OMZ458747 OWV458747 PGR458747 PQN458747 QAJ458747 QKF458747 QUB458747 RDX458747 RNT458747 RXP458747 SHL458747 SRH458747 TBD458747 TKZ458747 TUV458747 UER458747 UON458747 UYJ458747 VIF458747 VSB458747 WBX458747 WLT458747 WVP458747 I524281 JD524283 SZ524283 ACV524283 AMR524283 AWN524283 BGJ524283 BQF524283 CAB524283 CJX524283 CTT524283 DDP524283 DNL524283 DXH524283 EHD524283 EQZ524283 FAV524283 FKR524283 FUN524283 GEJ524283 GOF524283 GYB524283 HHX524283 HRT524283 IBP524283 ILL524283 IVH524283 JFD524283 JOZ524283 JYV524283 KIR524283 KSN524283 LCJ524283 LMF524283 LWB524283 MFX524283 MPT524283 MZP524283 NJL524283 NTH524283 ODD524283 OMZ524283 OWV524283 PGR524283 PQN524283 QAJ524283 QKF524283 QUB524283 RDX524283 RNT524283 RXP524283 SHL524283 SRH524283 TBD524283 TKZ524283 TUV524283 UER524283 UON524283 UYJ524283 VIF524283 VSB524283 WBX524283 WLT524283 WVP524283 I589817 JD589819 SZ589819 ACV589819 AMR589819 AWN589819 BGJ589819 BQF589819 CAB589819 CJX589819 CTT589819 DDP589819 DNL589819 DXH589819 EHD589819 EQZ589819 FAV589819 FKR589819 FUN589819 GEJ589819 GOF589819 GYB589819 HHX589819 HRT589819 IBP589819 ILL589819 IVH589819 JFD589819 JOZ589819 JYV589819 KIR589819 KSN589819 LCJ589819 LMF589819 LWB589819 MFX589819 MPT589819 MZP589819 NJL589819 NTH589819 ODD589819 OMZ589819 OWV589819 PGR589819 PQN589819 QAJ589819 QKF589819 QUB589819 RDX589819 RNT589819 RXP589819 SHL589819 SRH589819 TBD589819 TKZ589819 TUV589819 UER589819 UON589819 UYJ589819 VIF589819 VSB589819 WBX589819 WLT589819 WVP589819 I655353 JD655355 SZ655355 ACV655355 AMR655355 AWN655355 BGJ655355 BQF655355 CAB655355 CJX655355 CTT655355 DDP655355 DNL655355 DXH655355 EHD655355 EQZ655355 FAV655355 FKR655355 FUN655355 GEJ655355 GOF655355 GYB655355 HHX655355 HRT655355 IBP655355 ILL655355 IVH655355 JFD655355 JOZ655355 JYV655355 KIR655355 KSN655355 LCJ655355 LMF655355 LWB655355 MFX655355 MPT655355 MZP655355 NJL655355 NTH655355 ODD655355 OMZ655355 OWV655355 PGR655355 PQN655355 QAJ655355 QKF655355 QUB655355 RDX655355 RNT655355 RXP655355 SHL655355 SRH655355 TBD655355 TKZ655355 TUV655355 UER655355 UON655355 UYJ655355 VIF655355 VSB655355 WBX655355 WLT655355 WVP655355 I720889 JD720891 SZ720891 ACV720891 AMR720891 AWN720891 BGJ720891 BQF720891 CAB720891 CJX720891 CTT720891 DDP720891 DNL720891 DXH720891 EHD720891 EQZ720891 FAV720891 FKR720891 FUN720891 GEJ720891 GOF720891 GYB720891 HHX720891 HRT720891 IBP720891 ILL720891 IVH720891 JFD720891 JOZ720891 JYV720891 KIR720891 KSN720891 LCJ720891 LMF720891 LWB720891 MFX720891 MPT720891 MZP720891 NJL720891 NTH720891 ODD720891 OMZ720891 OWV720891 PGR720891 PQN720891 QAJ720891 QKF720891 QUB720891 RDX720891 RNT720891 RXP720891 SHL720891 SRH720891 TBD720891 TKZ720891 TUV720891 UER720891 UON720891 UYJ720891 VIF720891 VSB720891 WBX720891 WLT720891 WVP720891 I786425 JD786427 SZ786427 ACV786427 AMR786427 AWN786427 BGJ786427 BQF786427 CAB786427 CJX786427 CTT786427 DDP786427 DNL786427 DXH786427 EHD786427 EQZ786427 FAV786427 FKR786427 FUN786427 GEJ786427 GOF786427 GYB786427 HHX786427 HRT786427 IBP786427 ILL786427 IVH786427 JFD786427 JOZ786427 JYV786427 KIR786427 KSN786427 LCJ786427 LMF786427 LWB786427 MFX786427 MPT786427 MZP786427 NJL786427 NTH786427 ODD786427 OMZ786427 OWV786427 PGR786427 PQN786427 QAJ786427 QKF786427 QUB786427 RDX786427 RNT786427 RXP786427 SHL786427 SRH786427 TBD786427 TKZ786427 TUV786427 UER786427 UON786427 UYJ786427 VIF786427 VSB786427 WBX786427 WLT786427 WVP786427 I851961 JD851963 SZ851963 ACV851963 AMR851963 AWN851963 BGJ851963 BQF851963 CAB851963 CJX851963 CTT851963 DDP851963 DNL851963 DXH851963 EHD851963 EQZ851963 FAV851963 FKR851963 FUN851963 GEJ851963 GOF851963 GYB851963 HHX851963 HRT851963 IBP851963 ILL851963 IVH851963 JFD851963 JOZ851963 JYV851963 KIR851963 KSN851963 LCJ851963 LMF851963 LWB851963 MFX851963 MPT851963 MZP851963 NJL851963 NTH851963 ODD851963 OMZ851963 OWV851963 PGR851963 PQN851963 QAJ851963 QKF851963 QUB851963 RDX851963 RNT851963 RXP851963 SHL851963 SRH851963 TBD851963 TKZ851963 TUV851963 UER851963 UON851963 UYJ851963 VIF851963 VSB851963 WBX851963 WLT851963 WVP851963 I917497 JD917499 SZ917499 ACV917499 AMR917499 AWN917499 BGJ917499 BQF917499 CAB917499 CJX917499 CTT917499 DDP917499 DNL917499 DXH917499 EHD917499 EQZ917499 FAV917499 FKR917499 FUN917499 GEJ917499 GOF917499 GYB917499 HHX917499 HRT917499 IBP917499 ILL917499 IVH917499 JFD917499 JOZ917499 JYV917499 KIR917499 KSN917499 LCJ917499 LMF917499 LWB917499 MFX917499 MPT917499 MZP917499 NJL917499 NTH917499 ODD917499 OMZ917499 OWV917499 PGR917499 PQN917499 QAJ917499 QKF917499 QUB917499 RDX917499 RNT917499 RXP917499 SHL917499 SRH917499 TBD917499 TKZ917499 TUV917499 UER917499 UON917499 UYJ917499 VIF917499 VSB917499 WBX917499 WLT917499 WVP917499 I983033 JD983035 SZ983035 ACV983035 AMR983035 AWN983035 BGJ983035 BQF983035 CAB983035 CJX983035 CTT983035 DDP983035 DNL983035 DXH983035 EHD983035 EQZ983035 FAV983035 FKR983035 FUN983035 GEJ983035 GOF983035 GYB983035 HHX983035 HRT983035 IBP983035 ILL983035 IVH983035 JFD983035 JOZ983035 JYV983035 KIR983035 KSN983035 LCJ983035 LMF983035 LWB983035 MFX983035 MPT983035 MZP983035 NJL983035 NTH983035 ODD983035 OMZ983035 OWV983035 PGR983035 PQN983035 QAJ983035 QKF983035 QUB983035 RDX983035 RNT983035 RXP983035 SHL983035 SRH983035 TBD983035 TKZ983035 TUV983035 UER983035 UON983035 UYJ983035 VIF983035 VSB983035 WBX983035 WLT983035">
      <mc:AlternateContent xmlns:x12ac="http://schemas.microsoft.com/office/spreadsheetml/2011/1/ac" xmlns:mc="http://schemas.openxmlformats.org/markup-compatibility/2006">
        <mc:Choice Requires="x12ac">
          <x12ac:list>"""Monsieur"""," ""Madame""","""Mademoiselle"""</x12ac:list>
        </mc:Choice>
        <mc:Fallback>
          <formula1>"""Monsieur"", ""Madame"",""Mademoiselle"""</formula1>
        </mc:Fallback>
      </mc:AlternateContent>
    </dataValidation>
    <dataValidation type="whole" allowBlank="1" showInputMessage="1" showErrorMessage="1" sqref="WVK98302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D65521 IY65523 SU65523 ACQ65523 AMM65523 AWI65523 BGE65523 BQA65523 BZW65523 CJS65523 CTO65523 DDK65523 DNG65523 DXC65523 EGY65523 EQU65523 FAQ65523 FKM65523 FUI65523 GEE65523 GOA65523 GXW65523 HHS65523 HRO65523 IBK65523 ILG65523 IVC65523 JEY65523 JOU65523 JYQ65523 KIM65523 KSI65523 LCE65523 LMA65523 LVW65523 MFS65523 MPO65523 MZK65523 NJG65523 NTC65523 OCY65523 OMU65523 OWQ65523 PGM65523 PQI65523 QAE65523 QKA65523 QTW65523 RDS65523 RNO65523 RXK65523 SHG65523 SRC65523 TAY65523 TKU65523 TUQ65523 UEM65523 UOI65523 UYE65523 VIA65523 VRW65523 WBS65523 WLO65523 WVK65523 D131057 IY131059 SU131059 ACQ131059 AMM131059 AWI131059 BGE131059 BQA131059 BZW131059 CJS131059 CTO131059 DDK131059 DNG131059 DXC131059 EGY131059 EQU131059 FAQ131059 FKM131059 FUI131059 GEE131059 GOA131059 GXW131059 HHS131059 HRO131059 IBK131059 ILG131059 IVC131059 JEY131059 JOU131059 JYQ131059 KIM131059 KSI131059 LCE131059 LMA131059 LVW131059 MFS131059 MPO131059 MZK131059 NJG131059 NTC131059 OCY131059 OMU131059 OWQ131059 PGM131059 PQI131059 QAE131059 QKA131059 QTW131059 RDS131059 RNO131059 RXK131059 SHG131059 SRC131059 TAY131059 TKU131059 TUQ131059 UEM131059 UOI131059 UYE131059 VIA131059 VRW131059 WBS131059 WLO131059 WVK131059 D196593 IY196595 SU196595 ACQ196595 AMM196595 AWI196595 BGE196595 BQA196595 BZW196595 CJS196595 CTO196595 DDK196595 DNG196595 DXC196595 EGY196595 EQU196595 FAQ196595 FKM196595 FUI196595 GEE196595 GOA196595 GXW196595 HHS196595 HRO196595 IBK196595 ILG196595 IVC196595 JEY196595 JOU196595 JYQ196595 KIM196595 KSI196595 LCE196595 LMA196595 LVW196595 MFS196595 MPO196595 MZK196595 NJG196595 NTC196595 OCY196595 OMU196595 OWQ196595 PGM196595 PQI196595 QAE196595 QKA196595 QTW196595 RDS196595 RNO196595 RXK196595 SHG196595 SRC196595 TAY196595 TKU196595 TUQ196595 UEM196595 UOI196595 UYE196595 VIA196595 VRW196595 WBS196595 WLO196595 WVK196595 D262129 IY262131 SU262131 ACQ262131 AMM262131 AWI262131 BGE262131 BQA262131 BZW262131 CJS262131 CTO262131 DDK262131 DNG262131 DXC262131 EGY262131 EQU262131 FAQ262131 FKM262131 FUI262131 GEE262131 GOA262131 GXW262131 HHS262131 HRO262131 IBK262131 ILG262131 IVC262131 JEY262131 JOU262131 JYQ262131 KIM262131 KSI262131 LCE262131 LMA262131 LVW262131 MFS262131 MPO262131 MZK262131 NJG262131 NTC262131 OCY262131 OMU262131 OWQ262131 PGM262131 PQI262131 QAE262131 QKA262131 QTW262131 RDS262131 RNO262131 RXK262131 SHG262131 SRC262131 TAY262131 TKU262131 TUQ262131 UEM262131 UOI262131 UYE262131 VIA262131 VRW262131 WBS262131 WLO262131 WVK262131 D327665 IY327667 SU327667 ACQ327667 AMM327667 AWI327667 BGE327667 BQA327667 BZW327667 CJS327667 CTO327667 DDK327667 DNG327667 DXC327667 EGY327667 EQU327667 FAQ327667 FKM327667 FUI327667 GEE327667 GOA327667 GXW327667 HHS327667 HRO327667 IBK327667 ILG327667 IVC327667 JEY327667 JOU327667 JYQ327667 KIM327667 KSI327667 LCE327667 LMA327667 LVW327667 MFS327667 MPO327667 MZK327667 NJG327667 NTC327667 OCY327667 OMU327667 OWQ327667 PGM327667 PQI327667 QAE327667 QKA327667 QTW327667 RDS327667 RNO327667 RXK327667 SHG327667 SRC327667 TAY327667 TKU327667 TUQ327667 UEM327667 UOI327667 UYE327667 VIA327667 VRW327667 WBS327667 WLO327667 WVK327667 D393201 IY393203 SU393203 ACQ393203 AMM393203 AWI393203 BGE393203 BQA393203 BZW393203 CJS393203 CTO393203 DDK393203 DNG393203 DXC393203 EGY393203 EQU393203 FAQ393203 FKM393203 FUI393203 GEE393203 GOA393203 GXW393203 HHS393203 HRO393203 IBK393203 ILG393203 IVC393203 JEY393203 JOU393203 JYQ393203 KIM393203 KSI393203 LCE393203 LMA393203 LVW393203 MFS393203 MPO393203 MZK393203 NJG393203 NTC393203 OCY393203 OMU393203 OWQ393203 PGM393203 PQI393203 QAE393203 QKA393203 QTW393203 RDS393203 RNO393203 RXK393203 SHG393203 SRC393203 TAY393203 TKU393203 TUQ393203 UEM393203 UOI393203 UYE393203 VIA393203 VRW393203 WBS393203 WLO393203 WVK393203 D458737 IY458739 SU458739 ACQ458739 AMM458739 AWI458739 BGE458739 BQA458739 BZW458739 CJS458739 CTO458739 DDK458739 DNG458739 DXC458739 EGY458739 EQU458739 FAQ458739 FKM458739 FUI458739 GEE458739 GOA458739 GXW458739 HHS458739 HRO458739 IBK458739 ILG458739 IVC458739 JEY458739 JOU458739 JYQ458739 KIM458739 KSI458739 LCE458739 LMA458739 LVW458739 MFS458739 MPO458739 MZK458739 NJG458739 NTC458739 OCY458739 OMU458739 OWQ458739 PGM458739 PQI458739 QAE458739 QKA458739 QTW458739 RDS458739 RNO458739 RXK458739 SHG458739 SRC458739 TAY458739 TKU458739 TUQ458739 UEM458739 UOI458739 UYE458739 VIA458739 VRW458739 WBS458739 WLO458739 WVK458739 D524273 IY524275 SU524275 ACQ524275 AMM524275 AWI524275 BGE524275 BQA524275 BZW524275 CJS524275 CTO524275 DDK524275 DNG524275 DXC524275 EGY524275 EQU524275 FAQ524275 FKM524275 FUI524275 GEE524275 GOA524275 GXW524275 HHS524275 HRO524275 IBK524275 ILG524275 IVC524275 JEY524275 JOU524275 JYQ524275 KIM524275 KSI524275 LCE524275 LMA524275 LVW524275 MFS524275 MPO524275 MZK524275 NJG524275 NTC524275 OCY524275 OMU524275 OWQ524275 PGM524275 PQI524275 QAE524275 QKA524275 QTW524275 RDS524275 RNO524275 RXK524275 SHG524275 SRC524275 TAY524275 TKU524275 TUQ524275 UEM524275 UOI524275 UYE524275 VIA524275 VRW524275 WBS524275 WLO524275 WVK524275 D589809 IY589811 SU589811 ACQ589811 AMM589811 AWI589811 BGE589811 BQA589811 BZW589811 CJS589811 CTO589811 DDK589811 DNG589811 DXC589811 EGY589811 EQU589811 FAQ589811 FKM589811 FUI589811 GEE589811 GOA589811 GXW589811 HHS589811 HRO589811 IBK589811 ILG589811 IVC589811 JEY589811 JOU589811 JYQ589811 KIM589811 KSI589811 LCE589811 LMA589811 LVW589811 MFS589811 MPO589811 MZK589811 NJG589811 NTC589811 OCY589811 OMU589811 OWQ589811 PGM589811 PQI589811 QAE589811 QKA589811 QTW589811 RDS589811 RNO589811 RXK589811 SHG589811 SRC589811 TAY589811 TKU589811 TUQ589811 UEM589811 UOI589811 UYE589811 VIA589811 VRW589811 WBS589811 WLO589811 WVK589811 D655345 IY655347 SU655347 ACQ655347 AMM655347 AWI655347 BGE655347 BQA655347 BZW655347 CJS655347 CTO655347 DDK655347 DNG655347 DXC655347 EGY655347 EQU655347 FAQ655347 FKM655347 FUI655347 GEE655347 GOA655347 GXW655347 HHS655347 HRO655347 IBK655347 ILG655347 IVC655347 JEY655347 JOU655347 JYQ655347 KIM655347 KSI655347 LCE655347 LMA655347 LVW655347 MFS655347 MPO655347 MZK655347 NJG655347 NTC655347 OCY655347 OMU655347 OWQ655347 PGM655347 PQI655347 QAE655347 QKA655347 QTW655347 RDS655347 RNO655347 RXK655347 SHG655347 SRC655347 TAY655347 TKU655347 TUQ655347 UEM655347 UOI655347 UYE655347 VIA655347 VRW655347 WBS655347 WLO655347 WVK655347 D720881 IY720883 SU720883 ACQ720883 AMM720883 AWI720883 BGE720883 BQA720883 BZW720883 CJS720883 CTO720883 DDK720883 DNG720883 DXC720883 EGY720883 EQU720883 FAQ720883 FKM720883 FUI720883 GEE720883 GOA720883 GXW720883 HHS720883 HRO720883 IBK720883 ILG720883 IVC720883 JEY720883 JOU720883 JYQ720883 KIM720883 KSI720883 LCE720883 LMA720883 LVW720883 MFS720883 MPO720883 MZK720883 NJG720883 NTC720883 OCY720883 OMU720883 OWQ720883 PGM720883 PQI720883 QAE720883 QKA720883 QTW720883 RDS720883 RNO720883 RXK720883 SHG720883 SRC720883 TAY720883 TKU720883 TUQ720883 UEM720883 UOI720883 UYE720883 VIA720883 VRW720883 WBS720883 WLO720883 WVK720883 D786417 IY786419 SU786419 ACQ786419 AMM786419 AWI786419 BGE786419 BQA786419 BZW786419 CJS786419 CTO786419 DDK786419 DNG786419 DXC786419 EGY786419 EQU786419 FAQ786419 FKM786419 FUI786419 GEE786419 GOA786419 GXW786419 HHS786419 HRO786419 IBK786419 ILG786419 IVC786419 JEY786419 JOU786419 JYQ786419 KIM786419 KSI786419 LCE786419 LMA786419 LVW786419 MFS786419 MPO786419 MZK786419 NJG786419 NTC786419 OCY786419 OMU786419 OWQ786419 PGM786419 PQI786419 QAE786419 QKA786419 QTW786419 RDS786419 RNO786419 RXK786419 SHG786419 SRC786419 TAY786419 TKU786419 TUQ786419 UEM786419 UOI786419 UYE786419 VIA786419 VRW786419 WBS786419 WLO786419 WVK786419 D851953 IY851955 SU851955 ACQ851955 AMM851955 AWI851955 BGE851955 BQA851955 BZW851955 CJS851955 CTO851955 DDK851955 DNG851955 DXC851955 EGY851955 EQU851955 FAQ851955 FKM851955 FUI851955 GEE851955 GOA851955 GXW851955 HHS851955 HRO851955 IBK851955 ILG851955 IVC851955 JEY851955 JOU851955 JYQ851955 KIM851955 KSI851955 LCE851955 LMA851955 LVW851955 MFS851955 MPO851955 MZK851955 NJG851955 NTC851955 OCY851955 OMU851955 OWQ851955 PGM851955 PQI851955 QAE851955 QKA851955 QTW851955 RDS851955 RNO851955 RXK851955 SHG851955 SRC851955 TAY851955 TKU851955 TUQ851955 UEM851955 UOI851955 UYE851955 VIA851955 VRW851955 WBS851955 WLO851955 WVK851955 D917489 IY917491 SU917491 ACQ917491 AMM917491 AWI917491 BGE917491 BQA917491 BZW917491 CJS917491 CTO917491 DDK917491 DNG917491 DXC917491 EGY917491 EQU917491 FAQ917491 FKM917491 FUI917491 GEE917491 GOA917491 GXW917491 HHS917491 HRO917491 IBK917491 ILG917491 IVC917491 JEY917491 JOU917491 JYQ917491 KIM917491 KSI917491 LCE917491 LMA917491 LVW917491 MFS917491 MPO917491 MZK917491 NJG917491 NTC917491 OCY917491 OMU917491 OWQ917491 PGM917491 PQI917491 QAE917491 QKA917491 QTW917491 RDS917491 RNO917491 RXK917491 SHG917491 SRC917491 TAY917491 TKU917491 TUQ917491 UEM917491 UOI917491 UYE917491 VIA917491 VRW917491 WBS917491 WLO917491 WVK917491 D983025 IY983027 SU983027 ACQ983027 AMM983027 AWI983027 BGE983027 BQA983027 BZW983027 CJS983027 CTO983027 DDK983027 DNG983027 DXC983027 EGY983027 EQU983027 FAQ983027 FKM983027 FUI983027 GEE983027 GOA983027 GXW983027 HHS983027 HRO983027 IBK983027 ILG983027 IVC983027 JEY983027 JOU983027 JYQ983027 KIM983027 KSI983027 LCE983027 LMA983027 LVW983027 MFS983027 MPO983027 MZK983027 NJG983027 NTC983027 OCY983027 OMU983027 OWQ983027 PGM983027 PQI983027 QAE983027 QKA983027 QTW983027 RDS983027 RNO983027 RXK983027 SHG983027 SRC983027 TAY983027 TKU983027 TUQ983027 UEM983027 UOI983027 UYE983027 VIA983027 VRW983027 WBS983027 WLO983027">
      <formula1>2</formula1>
      <formula2>20000000000</formula2>
    </dataValidation>
  </dataValidations>
  <pageMargins left="0.70866141732283472" right="0.70866141732283472" top="0.78740157480314965" bottom="0.94488188976377963" header="0.31496062992125984" footer="0.31496062992125984"/>
  <pageSetup paperSize="9" scale="66" fitToHeight="0" orientation="landscape" horizontalDpi="1200" verticalDpi="1200" r:id="rId1"/>
  <headerFooter>
    <oddHeader>&amp;L&amp;G</oddHeader>
    <oddFooter>&amp;LIBS Europe SA
Route de Luxembourg 68
4972 Dippach (GDL)
CAA 2005CM014&amp;CTel : +32 4 2597672
Fax : + 32 4 2597644
affaires@ibseurope.com
RC Lucembourg B108838&amp;RBelfius 068/2436068-37
IBAN BE35 0682 4360 6837
BIC: GKCCBEBB</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B1:P44"/>
  <sheetViews>
    <sheetView showGridLines="0" showWhiteSpace="0" topLeftCell="A13" zoomScaleNormal="100" zoomScaleSheetLayoutView="130" zoomScalePageLayoutView="80" workbookViewId="0">
      <selection activeCell="B30" sqref="B30"/>
    </sheetView>
  </sheetViews>
  <sheetFormatPr baseColWidth="10" defaultRowHeight="15.75" x14ac:dyDescent="0.25"/>
  <cols>
    <col min="1" max="1" width="5.5" style="26" customWidth="1"/>
    <col min="2" max="4" width="15.1640625" style="26" customWidth="1"/>
    <col min="5" max="5" width="20.5" style="26" customWidth="1"/>
    <col min="6" max="7" width="15.1640625" style="26" customWidth="1"/>
    <col min="8" max="8" width="26.83203125" style="26" customWidth="1"/>
    <col min="9" max="9" width="19.5" style="26" customWidth="1"/>
    <col min="10" max="10" width="15.1640625" style="26" customWidth="1"/>
    <col min="11" max="11" width="9.33203125" style="26" customWidth="1"/>
    <col min="12" max="17" width="7.5" style="26" customWidth="1"/>
    <col min="18" max="16384" width="12" style="26"/>
  </cols>
  <sheetData>
    <row r="1" spans="2:10" ht="25.5" customHeight="1" x14ac:dyDescent="0.25">
      <c r="B1" s="377" t="s">
        <v>68</v>
      </c>
      <c r="C1" s="377"/>
      <c r="D1" s="377"/>
      <c r="E1" s="377"/>
      <c r="F1" s="377"/>
      <c r="G1" s="377"/>
      <c r="H1" s="377"/>
      <c r="I1" s="377"/>
      <c r="J1" s="377"/>
    </row>
    <row r="3" spans="2:10" x14ac:dyDescent="0.25">
      <c r="C3" s="28"/>
      <c r="D3" s="31" t="s">
        <v>177</v>
      </c>
      <c r="E3" s="28" t="s">
        <v>178</v>
      </c>
      <c r="F3" s="30"/>
      <c r="G3" s="30"/>
      <c r="H3" s="30"/>
      <c r="I3" s="30"/>
      <c r="J3" s="30"/>
    </row>
    <row r="4" spans="2:10" x14ac:dyDescent="0.25">
      <c r="C4" s="30"/>
      <c r="D4" s="31" t="s">
        <v>179</v>
      </c>
      <c r="E4" s="28" t="s">
        <v>183</v>
      </c>
      <c r="F4" s="30"/>
      <c r="G4" s="30"/>
      <c r="H4" s="30"/>
      <c r="I4" s="30"/>
      <c r="J4" s="29"/>
    </row>
    <row r="5" spans="2:10" x14ac:dyDescent="0.25">
      <c r="B5" s="30"/>
      <c r="C5" s="30"/>
      <c r="D5" s="31" t="s">
        <v>180</v>
      </c>
      <c r="E5" s="28" t="s">
        <v>184</v>
      </c>
      <c r="F5" s="30"/>
      <c r="G5" s="30"/>
      <c r="H5" s="30"/>
      <c r="I5" s="30"/>
      <c r="J5" s="29"/>
    </row>
    <row r="6" spans="2:10" x14ac:dyDescent="0.25">
      <c r="C6" s="30"/>
      <c r="D6" s="31" t="s">
        <v>181</v>
      </c>
      <c r="E6" s="28" t="s">
        <v>182</v>
      </c>
      <c r="F6" s="30"/>
      <c r="G6" s="30"/>
      <c r="H6" s="30"/>
      <c r="I6" s="30"/>
      <c r="J6" s="29"/>
    </row>
    <row r="7" spans="2:10" ht="16.5" customHeight="1" x14ac:dyDescent="0.25">
      <c r="B7" s="30"/>
      <c r="C7" s="30"/>
      <c r="D7" s="31"/>
      <c r="E7" s="32"/>
      <c r="F7" s="30"/>
      <c r="G7" s="30"/>
      <c r="H7" s="30"/>
      <c r="I7" s="30"/>
      <c r="J7" s="29"/>
    </row>
    <row r="8" spans="2:10" ht="25.5" customHeight="1" x14ac:dyDescent="0.25">
      <c r="B8" s="184" t="s">
        <v>61</v>
      </c>
      <c r="C8" s="183"/>
      <c r="D8" s="183"/>
      <c r="E8" s="183"/>
      <c r="F8" s="183"/>
      <c r="G8" s="183"/>
      <c r="H8" s="183"/>
      <c r="I8" s="183"/>
      <c r="J8" s="183"/>
    </row>
    <row r="9" spans="2:10" ht="66" customHeight="1" x14ac:dyDescent="0.25">
      <c r="B9" s="376" t="s">
        <v>190</v>
      </c>
      <c r="C9" s="376"/>
      <c r="D9" s="376"/>
      <c r="E9" s="376"/>
      <c r="F9" s="376"/>
      <c r="G9" s="376"/>
      <c r="H9" s="376"/>
      <c r="I9" s="376"/>
      <c r="J9" s="376"/>
    </row>
    <row r="10" spans="2:10" ht="27.75" customHeight="1" x14ac:dyDescent="0.25">
      <c r="B10" s="184" t="s">
        <v>60</v>
      </c>
      <c r="C10" s="183"/>
      <c r="D10" s="183"/>
      <c r="E10" s="183"/>
      <c r="F10" s="183"/>
      <c r="G10" s="183"/>
      <c r="H10" s="183"/>
      <c r="I10" s="183"/>
      <c r="J10" s="183"/>
    </row>
    <row r="11" spans="2:10" s="183" customFormat="1" ht="78.75" customHeight="1" x14ac:dyDescent="0.25">
      <c r="B11" s="381" t="s">
        <v>59</v>
      </c>
      <c r="C11" s="381"/>
      <c r="D11" s="381"/>
      <c r="E11" s="381"/>
      <c r="F11" s="381"/>
      <c r="G11" s="381"/>
      <c r="H11" s="381"/>
      <c r="I11" s="381"/>
      <c r="J11" s="381"/>
    </row>
    <row r="12" spans="2:10" ht="24" customHeight="1" x14ac:dyDescent="0.25">
      <c r="B12" s="369" t="s">
        <v>191</v>
      </c>
      <c r="C12" s="369"/>
      <c r="D12" s="183"/>
      <c r="E12" s="183"/>
      <c r="F12" s="183"/>
      <c r="G12" s="183"/>
      <c r="H12" s="183"/>
      <c r="I12" s="183"/>
      <c r="J12" s="183"/>
    </row>
    <row r="13" spans="2:10" ht="40.5" customHeight="1" x14ac:dyDescent="0.25">
      <c r="B13" s="374" t="s">
        <v>192</v>
      </c>
      <c r="C13" s="374"/>
      <c r="D13" s="374"/>
      <c r="E13" s="374"/>
      <c r="F13" s="374"/>
      <c r="G13" s="374"/>
      <c r="H13" s="374"/>
      <c r="I13" s="374"/>
      <c r="J13" s="374"/>
    </row>
    <row r="14" spans="2:10" x14ac:dyDescent="0.25">
      <c r="B14" s="185"/>
      <c r="C14" s="183"/>
      <c r="D14" s="183"/>
      <c r="E14" s="183"/>
      <c r="F14" s="183"/>
      <c r="G14" s="183"/>
      <c r="H14" s="183"/>
      <c r="I14" s="183"/>
      <c r="J14" s="183"/>
    </row>
    <row r="15" spans="2:10" ht="29.25" customHeight="1" x14ac:dyDescent="0.25">
      <c r="B15" s="369" t="s">
        <v>193</v>
      </c>
      <c r="C15" s="369"/>
      <c r="D15" s="369"/>
      <c r="E15" s="183"/>
      <c r="F15" s="183"/>
      <c r="G15" s="183"/>
      <c r="H15" s="183"/>
      <c r="I15" s="183"/>
      <c r="J15" s="183"/>
    </row>
    <row r="16" spans="2:10" ht="32.25" customHeight="1" x14ac:dyDescent="0.25">
      <c r="B16" s="382" t="s">
        <v>194</v>
      </c>
      <c r="C16" s="383"/>
      <c r="D16" s="383"/>
      <c r="E16" s="383"/>
      <c r="F16" s="383"/>
      <c r="G16" s="383"/>
      <c r="H16" s="383"/>
      <c r="I16" s="383"/>
      <c r="J16" s="383"/>
    </row>
    <row r="17" spans="2:13" x14ac:dyDescent="0.25">
      <c r="B17" s="183"/>
      <c r="C17" s="183"/>
      <c r="D17" s="183"/>
      <c r="E17" s="183"/>
      <c r="F17" s="183"/>
      <c r="G17" s="183"/>
      <c r="H17" s="183"/>
      <c r="I17" s="183"/>
      <c r="J17" s="191"/>
      <c r="K17" s="190"/>
    </row>
    <row r="18" spans="2:13" ht="25.5" customHeight="1" x14ac:dyDescent="0.25">
      <c r="B18" s="187" t="s">
        <v>195</v>
      </c>
      <c r="C18" s="187"/>
      <c r="D18" s="188"/>
      <c r="E18" s="183"/>
      <c r="F18" s="183"/>
      <c r="G18" s="183"/>
      <c r="H18" s="183"/>
      <c r="I18" s="183"/>
      <c r="J18" s="191"/>
    </row>
    <row r="19" spans="2:13" x14ac:dyDescent="0.25">
      <c r="B19" s="384" t="s">
        <v>196</v>
      </c>
      <c r="C19" s="384"/>
      <c r="D19" s="384"/>
      <c r="E19" s="384"/>
      <c r="F19" s="384"/>
      <c r="G19" s="384"/>
      <c r="H19" s="384"/>
      <c r="I19" s="384"/>
      <c r="J19" s="191"/>
      <c r="K19" s="190"/>
    </row>
    <row r="20" spans="2:13" x14ac:dyDescent="0.25">
      <c r="B20" s="185"/>
      <c r="C20" s="183"/>
      <c r="D20" s="183"/>
      <c r="E20" s="183"/>
      <c r="F20" s="183"/>
      <c r="G20" s="183"/>
      <c r="H20" s="183"/>
      <c r="I20" s="183"/>
      <c r="J20" s="191"/>
      <c r="K20" s="190"/>
    </row>
    <row r="21" spans="2:13" ht="30.75" customHeight="1" x14ac:dyDescent="0.25">
      <c r="B21" s="189" t="s">
        <v>197</v>
      </c>
      <c r="C21" s="189"/>
      <c r="D21" s="189"/>
      <c r="E21" s="183"/>
      <c r="F21" s="183"/>
      <c r="G21" s="183"/>
      <c r="H21" s="183"/>
      <c r="I21" s="183"/>
      <c r="J21" s="183"/>
    </row>
    <row r="22" spans="2:13" ht="34.5" customHeight="1" x14ac:dyDescent="0.25">
      <c r="B22" s="374" t="s">
        <v>198</v>
      </c>
      <c r="C22" s="374"/>
      <c r="D22" s="374"/>
      <c r="E22" s="374"/>
      <c r="F22" s="374"/>
      <c r="G22" s="374"/>
      <c r="H22" s="374"/>
      <c r="I22" s="374"/>
      <c r="J22" s="374"/>
    </row>
    <row r="23" spans="2:13" x14ac:dyDescent="0.25">
      <c r="B23" s="186"/>
      <c r="C23" s="183"/>
      <c r="D23" s="183"/>
      <c r="E23" s="183"/>
      <c r="F23" s="183"/>
      <c r="G23" s="183"/>
      <c r="H23" s="183"/>
      <c r="I23" s="183"/>
      <c r="J23" s="183"/>
    </row>
    <row r="24" spans="2:13" ht="24" customHeight="1" x14ac:dyDescent="0.25">
      <c r="B24" s="369" t="s">
        <v>199</v>
      </c>
      <c r="C24" s="369"/>
      <c r="D24" s="369"/>
      <c r="E24" s="183"/>
      <c r="F24" s="183"/>
      <c r="G24" s="183"/>
      <c r="H24" s="183"/>
      <c r="I24" s="183"/>
      <c r="J24" s="183"/>
    </row>
    <row r="25" spans="2:13" ht="47.25" customHeight="1" x14ac:dyDescent="0.25">
      <c r="B25" s="374" t="s">
        <v>201</v>
      </c>
      <c r="C25" s="374"/>
      <c r="D25" s="374"/>
      <c r="E25" s="374"/>
      <c r="F25" s="374"/>
      <c r="G25" s="374"/>
      <c r="H25" s="374"/>
      <c r="I25" s="374"/>
      <c r="J25" s="374"/>
      <c r="M25" s="27"/>
    </row>
    <row r="26" spans="2:13" x14ac:dyDescent="0.25">
      <c r="B26" s="385"/>
      <c r="C26" s="385"/>
      <c r="D26" s="385"/>
      <c r="E26" s="385"/>
      <c r="F26" s="385"/>
      <c r="G26" s="385"/>
      <c r="H26" s="385"/>
      <c r="I26" s="183"/>
      <c r="J26" s="183"/>
      <c r="M26" s="27"/>
    </row>
    <row r="27" spans="2:13" x14ac:dyDescent="0.25">
      <c r="B27" s="185"/>
      <c r="C27" s="183"/>
      <c r="D27" s="183"/>
      <c r="E27" s="183"/>
      <c r="F27" s="183"/>
      <c r="G27" s="183"/>
      <c r="H27" s="183"/>
      <c r="I27" s="183"/>
      <c r="J27" s="183"/>
      <c r="M27" s="27"/>
    </row>
    <row r="28" spans="2:13" ht="24" customHeight="1" x14ac:dyDescent="0.25">
      <c r="B28" s="369" t="s">
        <v>202</v>
      </c>
      <c r="C28" s="369"/>
      <c r="D28" s="369"/>
      <c r="E28" s="183"/>
      <c r="F28" s="183"/>
      <c r="G28" s="183"/>
      <c r="H28" s="183"/>
      <c r="I28" s="183"/>
      <c r="J28" s="183"/>
      <c r="M28" s="27"/>
    </row>
    <row r="29" spans="2:13" x14ac:dyDescent="0.25">
      <c r="B29" s="386" t="str">
        <f>"La limite d'indemnité par sinistre est fixée à "&amp;TEXT(proposition!C41,"0%")&amp;" du capital contenu garanti."</f>
        <v>La limite d'indemnité par sinistre est fixée à 50% du capital contenu garanti.</v>
      </c>
      <c r="C29" s="386"/>
      <c r="D29" s="386"/>
      <c r="E29" s="386"/>
      <c r="F29" s="386"/>
      <c r="G29" s="386"/>
      <c r="H29" s="386"/>
      <c r="I29" s="386"/>
      <c r="J29" s="183"/>
      <c r="M29" s="27"/>
    </row>
    <row r="30" spans="2:13" x14ac:dyDescent="0.25">
      <c r="B30" s="185" t="s">
        <v>200</v>
      </c>
      <c r="C30" s="183"/>
      <c r="D30" s="183"/>
      <c r="E30" s="183"/>
      <c r="F30" s="183"/>
      <c r="G30" s="183"/>
      <c r="H30" s="183"/>
      <c r="I30" s="183"/>
      <c r="J30" s="183"/>
      <c r="M30" s="27"/>
    </row>
    <row r="31" spans="2:13" ht="24" customHeight="1" x14ac:dyDescent="0.25">
      <c r="B31" s="369" t="s">
        <v>203</v>
      </c>
      <c r="C31" s="369"/>
      <c r="D31" s="369"/>
      <c r="E31" s="183"/>
      <c r="F31" s="183"/>
      <c r="G31" s="183"/>
      <c r="H31" s="183"/>
      <c r="I31" s="183"/>
      <c r="J31" s="183"/>
      <c r="M31" s="27"/>
    </row>
    <row r="32" spans="2:13" ht="73.5" customHeight="1" x14ac:dyDescent="0.25">
      <c r="B32" s="374" t="s">
        <v>204</v>
      </c>
      <c r="C32" s="374"/>
      <c r="D32" s="374"/>
      <c r="E32" s="374"/>
      <c r="F32" s="374"/>
      <c r="G32" s="374"/>
      <c r="H32" s="374"/>
      <c r="I32" s="374"/>
      <c r="J32" s="374"/>
      <c r="M32" s="27"/>
    </row>
    <row r="33" spans="2:16" ht="19.5" customHeight="1" x14ac:dyDescent="0.25">
      <c r="B33" s="185" t="s">
        <v>200</v>
      </c>
      <c r="C33" s="183"/>
      <c r="D33" s="183"/>
      <c r="E33" s="183"/>
      <c r="F33" s="183"/>
      <c r="G33" s="183"/>
      <c r="H33" s="183"/>
      <c r="I33" s="183"/>
      <c r="J33" s="183"/>
      <c r="M33" s="27"/>
    </row>
    <row r="34" spans="2:16" ht="27.75" customHeight="1" x14ac:dyDescent="0.25">
      <c r="B34" s="375" t="s">
        <v>205</v>
      </c>
      <c r="C34" s="375"/>
      <c r="D34" s="375"/>
      <c r="E34" s="375"/>
      <c r="F34" s="183"/>
      <c r="G34" s="183"/>
      <c r="H34" s="183"/>
      <c r="I34" s="183"/>
      <c r="J34" s="183"/>
      <c r="M34" s="27"/>
    </row>
    <row r="35" spans="2:16" ht="94.5" customHeight="1" x14ac:dyDescent="0.25">
      <c r="B35" s="374" t="s">
        <v>207</v>
      </c>
      <c r="C35" s="374"/>
      <c r="D35" s="374"/>
      <c r="E35" s="374"/>
      <c r="F35" s="374"/>
      <c r="G35" s="374"/>
      <c r="H35" s="374"/>
      <c r="I35" s="374"/>
      <c r="J35" s="374"/>
    </row>
    <row r="36" spans="2:16" ht="11.25" customHeight="1" x14ac:dyDescent="0.25">
      <c r="B36" s="194"/>
      <c r="C36" s="194"/>
      <c r="D36" s="194"/>
      <c r="E36" s="194"/>
      <c r="F36" s="194"/>
      <c r="G36" s="194"/>
      <c r="H36" s="194"/>
      <c r="I36" s="194"/>
      <c r="J36" s="194"/>
    </row>
    <row r="37" spans="2:16" s="183" customFormat="1" x14ac:dyDescent="0.25">
      <c r="B37" s="370" t="str">
        <f>"Fait en 2 exemplaires, dont un à retourner signé a IBS Europe, le "&amp;Contrat!D8</f>
        <v xml:space="preserve">Fait en 2 exemplaires, dont un à retourner signé a IBS Europe, le </v>
      </c>
      <c r="C37" s="370"/>
      <c r="D37" s="370"/>
      <c r="E37" s="370"/>
      <c r="F37" s="370"/>
      <c r="G37" s="370"/>
      <c r="H37" s="370"/>
      <c r="I37" s="370"/>
      <c r="J37" s="370"/>
    </row>
    <row r="38" spans="2:16" s="183" customFormat="1" x14ac:dyDescent="0.25">
      <c r="B38" s="371" t="s">
        <v>58</v>
      </c>
      <c r="C38" s="371"/>
      <c r="D38" s="371"/>
      <c r="E38" s="371"/>
      <c r="F38" s="371" t="s">
        <v>57</v>
      </c>
      <c r="G38" s="371"/>
      <c r="H38" s="371"/>
      <c r="I38" s="371"/>
      <c r="J38" s="371"/>
    </row>
    <row r="39" spans="2:16" s="183" customFormat="1" x14ac:dyDescent="0.25">
      <c r="B39" s="192"/>
      <c r="C39" s="192"/>
      <c r="D39" s="192"/>
      <c r="E39" s="192"/>
      <c r="F39" s="192"/>
      <c r="G39" s="192"/>
      <c r="H39" s="192"/>
      <c r="I39" s="192"/>
      <c r="J39" s="192"/>
    </row>
    <row r="40" spans="2:16" s="183" customFormat="1" x14ac:dyDescent="0.25">
      <c r="B40" s="192"/>
      <c r="C40" s="192"/>
      <c r="D40" s="192"/>
      <c r="E40" s="192"/>
      <c r="F40" s="192"/>
      <c r="G40" s="192"/>
      <c r="H40" s="192"/>
      <c r="I40" s="192"/>
      <c r="J40" s="192"/>
    </row>
    <row r="41" spans="2:16" s="183" customFormat="1" x14ac:dyDescent="0.25">
      <c r="B41" s="192"/>
      <c r="C41" s="192"/>
      <c r="D41" s="192"/>
      <c r="E41" s="192"/>
      <c r="F41" s="192"/>
      <c r="G41" s="192"/>
      <c r="H41" s="192"/>
      <c r="I41" s="192"/>
      <c r="J41" s="192"/>
    </row>
    <row r="44" spans="2:16" s="33" customFormat="1" ht="47.25" customHeight="1" x14ac:dyDescent="0.2">
      <c r="B44" s="372" t="s">
        <v>206</v>
      </c>
      <c r="C44" s="373"/>
      <c r="D44" s="373"/>
      <c r="E44" s="193"/>
      <c r="F44" s="378" t="s">
        <v>37</v>
      </c>
      <c r="G44" s="380"/>
      <c r="H44" s="378" t="s">
        <v>38</v>
      </c>
      <c r="I44" s="379"/>
      <c r="J44" s="379"/>
      <c r="K44" s="56"/>
      <c r="L44" s="56"/>
      <c r="M44" s="56"/>
      <c r="N44" s="56"/>
      <c r="O44" s="56"/>
      <c r="P44" s="56"/>
    </row>
  </sheetData>
  <sheetProtection sheet="1" objects="1" scenarios="1" selectLockedCells="1" selectUnlockedCells="1"/>
  <mergeCells count="24">
    <mergeCell ref="B9:J9"/>
    <mergeCell ref="B1:J1"/>
    <mergeCell ref="H44:J44"/>
    <mergeCell ref="F44:G44"/>
    <mergeCell ref="B11:J11"/>
    <mergeCell ref="B12:C12"/>
    <mergeCell ref="B13:J13"/>
    <mergeCell ref="B15:D15"/>
    <mergeCell ref="B16:J16"/>
    <mergeCell ref="B19:I19"/>
    <mergeCell ref="B22:J22"/>
    <mergeCell ref="B24:D24"/>
    <mergeCell ref="B25:J25"/>
    <mergeCell ref="B26:H26"/>
    <mergeCell ref="B28:D28"/>
    <mergeCell ref="B29:I29"/>
    <mergeCell ref="B31:D31"/>
    <mergeCell ref="B37:J37"/>
    <mergeCell ref="B38:E38"/>
    <mergeCell ref="F38:J38"/>
    <mergeCell ref="B44:D44"/>
    <mergeCell ref="B32:J32"/>
    <mergeCell ref="B34:E34"/>
    <mergeCell ref="B35:J35"/>
  </mergeCells>
  <pageMargins left="0.70866141732283472" right="0.70866141732283472" top="0.78740157480314965" bottom="0.94488188976377963" header="0.31496062992125984" footer="0.31496062992125984"/>
  <pageSetup paperSize="9" scale="60" fitToHeight="0" orientation="portrait" horizontalDpi="1200" verticalDpi="1200" r:id="rId1"/>
  <headerFooter>
    <oddHeader>&amp;L&amp;G</oddHeader>
    <oddFooter>&amp;LIBS Europe SA
Route de Luxembourg 68
4972 Dippach (GDL)
CAA 2005CM014&amp;CTel : +32 4 2597672
Fax : + 32 4 2597644
affaires@ibseurope.com
RC Lucembourg B108838&amp;RBelfius 068/2436068-37
IBAN BE35 0682 4360 6837
BIC: GKCCBEBB</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B3:J38"/>
  <sheetViews>
    <sheetView zoomScale="115" zoomScaleNormal="115" workbookViewId="0">
      <selection activeCell="D33" sqref="D33"/>
    </sheetView>
  </sheetViews>
  <sheetFormatPr baseColWidth="10" defaultRowHeight="12.75" x14ac:dyDescent="0.2"/>
  <cols>
    <col min="1" max="1" width="6" style="58" customWidth="1"/>
    <col min="2" max="2" width="21.6640625" style="58" customWidth="1"/>
    <col min="3" max="3" width="11.6640625" style="58" customWidth="1"/>
    <col min="4" max="4" width="13" style="58" customWidth="1"/>
    <col min="5" max="6" width="16" style="58" customWidth="1"/>
    <col min="7" max="7" width="5" style="58" customWidth="1"/>
    <col min="8" max="8" width="12" style="58" customWidth="1"/>
    <col min="9" max="16384" width="12" style="58"/>
  </cols>
  <sheetData>
    <row r="3" spans="2:6" ht="12" customHeight="1" x14ac:dyDescent="0.2"/>
    <row r="5" spans="2:6" x14ac:dyDescent="0.2">
      <c r="E5" s="58" t="str">
        <f>+proposition!E11</f>
        <v>……………………………………………………………………..</v>
      </c>
    </row>
    <row r="6" spans="2:6" x14ac:dyDescent="0.2">
      <c r="E6" s="58" t="str">
        <f>+proposition!C13</f>
        <v>………………………………………….</v>
      </c>
    </row>
    <row r="7" spans="2:6" x14ac:dyDescent="0.2">
      <c r="E7" s="58" t="str">
        <f>proposition!F13&amp;" "&amp;proposition!C14</f>
        <v>………. ……………………………</v>
      </c>
    </row>
    <row r="11" spans="2:6" x14ac:dyDescent="0.2">
      <c r="B11" s="58" t="s">
        <v>69</v>
      </c>
    </row>
    <row r="15" spans="2:6" x14ac:dyDescent="0.2">
      <c r="B15" s="387" t="s">
        <v>176</v>
      </c>
      <c r="C15" s="387"/>
      <c r="D15" s="387"/>
      <c r="E15" s="387"/>
      <c r="F15" s="387"/>
    </row>
    <row r="18" spans="2:10" x14ac:dyDescent="0.2">
      <c r="E18" s="59" t="s">
        <v>43</v>
      </c>
      <c r="F18" s="60">
        <f>+Contrat!D8+245</f>
        <v>245</v>
      </c>
    </row>
    <row r="22" spans="2:10" x14ac:dyDescent="0.2">
      <c r="B22" s="58" t="s">
        <v>20</v>
      </c>
      <c r="C22" s="58" t="str">
        <f>+Contrat!D7</f>
        <v>PRI000100............................................./.............................................</v>
      </c>
    </row>
    <row r="24" spans="2:10" x14ac:dyDescent="0.2">
      <c r="B24" s="61" t="s">
        <v>70</v>
      </c>
    </row>
    <row r="25" spans="2:10" x14ac:dyDescent="0.2">
      <c r="B25" s="58" t="s">
        <v>71</v>
      </c>
      <c r="D25" s="60">
        <f>+Contrat!D9</f>
        <v>365</v>
      </c>
    </row>
    <row r="27" spans="2:10" ht="15" x14ac:dyDescent="0.2">
      <c r="B27" s="57" t="s">
        <v>75</v>
      </c>
      <c r="C27"/>
      <c r="D27"/>
      <c r="E27"/>
      <c r="F27"/>
      <c r="G27"/>
      <c r="H27"/>
      <c r="I27"/>
      <c r="J27"/>
    </row>
    <row r="28" spans="2:10" ht="15" x14ac:dyDescent="0.2">
      <c r="B28" s="57" t="s">
        <v>79</v>
      </c>
      <c r="C28"/>
      <c r="D28"/>
      <c r="E28"/>
      <c r="F28"/>
      <c r="G28"/>
      <c r="H28"/>
      <c r="I28"/>
      <c r="J28"/>
    </row>
    <row r="29" spans="2:10" ht="15" x14ac:dyDescent="0.2">
      <c r="B29" s="57"/>
      <c r="C29"/>
      <c r="D29"/>
      <c r="E29"/>
      <c r="F29"/>
      <c r="G29"/>
      <c r="H29"/>
      <c r="I29"/>
      <c r="J29"/>
    </row>
    <row r="30" spans="2:10" ht="15" x14ac:dyDescent="0.2">
      <c r="B30" s="57" t="s">
        <v>72</v>
      </c>
      <c r="C30"/>
      <c r="D30"/>
      <c r="E30"/>
      <c r="F30"/>
      <c r="G30"/>
      <c r="H30"/>
      <c r="I30"/>
      <c r="J30"/>
    </row>
    <row r="31" spans="2:10" ht="15" x14ac:dyDescent="0.2">
      <c r="B31" s="57"/>
      <c r="C31"/>
      <c r="D31"/>
      <c r="E31"/>
      <c r="F31"/>
      <c r="G31"/>
      <c r="H31"/>
      <c r="I31"/>
      <c r="J31"/>
    </row>
    <row r="32" spans="2:10" ht="15" x14ac:dyDescent="0.2">
      <c r="B32" s="57" t="s">
        <v>73</v>
      </c>
      <c r="C32"/>
      <c r="D32"/>
      <c r="E32"/>
      <c r="F32"/>
      <c r="G32"/>
      <c r="H32"/>
      <c r="I32"/>
      <c r="J32"/>
    </row>
    <row r="33" spans="2:10" ht="15" x14ac:dyDescent="0.2">
      <c r="B33" s="57"/>
      <c r="C33"/>
      <c r="D33"/>
      <c r="E33"/>
      <c r="F33"/>
      <c r="G33"/>
      <c r="H33"/>
      <c r="I33"/>
      <c r="J33"/>
    </row>
    <row r="34" spans="2:10" ht="26.25" customHeight="1" x14ac:dyDescent="0.2">
      <c r="B34" s="57" t="s">
        <v>74</v>
      </c>
      <c r="C34"/>
      <c r="D34"/>
      <c r="E34"/>
      <c r="F34"/>
      <c r="G34"/>
      <c r="H34"/>
      <c r="I34"/>
      <c r="J34"/>
    </row>
    <row r="35" spans="2:10" ht="15" x14ac:dyDescent="0.2">
      <c r="B35" s="57"/>
      <c r="C35"/>
      <c r="D35"/>
      <c r="E35"/>
      <c r="F35"/>
      <c r="G35"/>
      <c r="H35"/>
      <c r="I35"/>
      <c r="J35"/>
    </row>
    <row r="36" spans="2:10" ht="15" x14ac:dyDescent="0.2">
      <c r="B36" s="57"/>
      <c r="C36"/>
      <c r="D36"/>
      <c r="E36"/>
      <c r="F36"/>
      <c r="G36"/>
      <c r="H36"/>
      <c r="I36"/>
      <c r="J36"/>
    </row>
    <row r="37" spans="2:10" ht="15" x14ac:dyDescent="0.2">
      <c r="B37" s="57"/>
      <c r="C37"/>
      <c r="D37"/>
      <c r="E37" s="387" t="s">
        <v>76</v>
      </c>
      <c r="F37" s="387"/>
      <c r="G37" s="62"/>
      <c r="H37"/>
      <c r="I37"/>
      <c r="J37" s="57"/>
    </row>
    <row r="38" spans="2:10" x14ac:dyDescent="0.2">
      <c r="E38" s="58" t="s">
        <v>77</v>
      </c>
    </row>
  </sheetData>
  <sheetProtection selectLockedCells="1" selectUnlockedCells="1"/>
  <mergeCells count="2">
    <mergeCell ref="E37:F37"/>
    <mergeCell ref="B15:F15"/>
  </mergeCells>
  <pageMargins left="0.70866141732283472" right="0.70866141732283472" top="0.78740157480314965" bottom="0.94488188976377963" header="0.31496062992125984" footer="0.31496062992125984"/>
  <pageSetup paperSize="9" scale="96" fitToHeight="0" orientation="portrait" horizontalDpi="1200" verticalDpi="1200" r:id="rId1"/>
  <headerFooter>
    <oddHeader>&amp;L&amp;G</oddHeader>
    <oddFooter>&amp;LIBS Europe SA
Route de Luxembourg 68
4972 Dippach (GDL)
CAA 2005CM014&amp;CTel : +32 4 2597672
Fax : + 32 4 2597644
affaires@ibseurope.com
RC Lucembourg B108838&amp;RBelfius 068/2436068-37
IBAN BE35 0682 4360 6837
BIC: GKCCBEBB</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8</vt:i4>
      </vt:variant>
    </vt:vector>
  </HeadingPairs>
  <TitlesOfParts>
    <vt:vector size="13" baseType="lpstr">
      <vt:lpstr>proposition</vt:lpstr>
      <vt:lpstr>offre</vt:lpstr>
      <vt:lpstr>Contrat</vt:lpstr>
      <vt:lpstr>Clause Part</vt:lpstr>
      <vt:lpstr>Resiliation</vt:lpstr>
      <vt:lpstr>'Clause Part'!Print_Area</vt:lpstr>
      <vt:lpstr>Contrat!Print_Area</vt:lpstr>
      <vt:lpstr>proposition!Print_Area</vt:lpstr>
      <vt:lpstr>Resiliation!Print_Area</vt:lpstr>
      <vt:lpstr>Contrat!Zone_d_impression</vt:lpstr>
      <vt:lpstr>offre!Zone_d_impression</vt:lpstr>
      <vt:lpstr>proposition!Zone_d_impression</vt:lpstr>
      <vt:lpstr>Resiliation!Zone_d_impression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GdM</dc:creator>
  <cp:lastModifiedBy>G de Miomandre</cp:lastModifiedBy>
  <cp:lastPrinted>2014-10-15T12:40:14Z</cp:lastPrinted>
  <dcterms:created xsi:type="dcterms:W3CDTF">2014-09-24T14:17:44Z</dcterms:created>
  <dcterms:modified xsi:type="dcterms:W3CDTF">2014-10-20T14:48:38Z</dcterms:modified>
</cp:coreProperties>
</file>